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2120" windowHeight="9120" activeTab="6"/>
  </bookViews>
  <sheets>
    <sheet name="A Mx1" sheetId="1" r:id="rId1"/>
    <sheet name="A Mx2" sheetId="2" r:id="rId2"/>
    <sheet name="B Mx1" sheetId="3" r:id="rId3"/>
    <sheet name="B Mx2" sheetId="4" r:id="rId4"/>
    <sheet name="C MX1" sheetId="5" r:id="rId5"/>
    <sheet name="C MX2" sheetId="6" r:id="rId6"/>
    <sheet name="Top 15" sheetId="7" r:id="rId7"/>
  </sheets>
  <definedNames/>
  <calcPr fullCalcOnLoad="1"/>
</workbook>
</file>

<file path=xl/sharedStrings.xml><?xml version="1.0" encoding="utf-8"?>
<sst xmlns="http://schemas.openxmlformats.org/spreadsheetml/2006/main" count="1275" uniqueCount="456">
  <si>
    <t>Rd 1</t>
  </si>
  <si>
    <t>Rd 2</t>
  </si>
  <si>
    <t>Rd 3</t>
  </si>
  <si>
    <t>Rd 4</t>
  </si>
  <si>
    <t>Rd 5</t>
  </si>
  <si>
    <t>Rd 6</t>
  </si>
  <si>
    <t>Rd 7</t>
  </si>
  <si>
    <t>Rd 8</t>
  </si>
  <si>
    <t>-</t>
  </si>
  <si>
    <t>Pos</t>
  </si>
  <si>
    <t>No.</t>
  </si>
  <si>
    <t>Name</t>
  </si>
  <si>
    <t>Town</t>
  </si>
  <si>
    <t>Total</t>
  </si>
  <si>
    <t>L1</t>
  </si>
  <si>
    <t>L2</t>
  </si>
  <si>
    <t>Adam</t>
  </si>
  <si>
    <t>Comber</t>
  </si>
  <si>
    <t>Merton</t>
  </si>
  <si>
    <t>Wayne</t>
  </si>
  <si>
    <t>Garrett</t>
  </si>
  <si>
    <t>Jason</t>
  </si>
  <si>
    <t>David</t>
  </si>
  <si>
    <t>Moneyrea</t>
  </si>
  <si>
    <t>Michael</t>
  </si>
  <si>
    <t>Richard</t>
  </si>
  <si>
    <t>Chris</t>
  </si>
  <si>
    <t>Dromore</t>
  </si>
  <si>
    <t>Gorman</t>
  </si>
  <si>
    <t>Banbridge</t>
  </si>
  <si>
    <t>S/C</t>
  </si>
  <si>
    <t>James</t>
  </si>
  <si>
    <t>Lisburn</t>
  </si>
  <si>
    <t>Crossgar</t>
  </si>
  <si>
    <t>Andrew</t>
  </si>
  <si>
    <t>Scott</t>
  </si>
  <si>
    <t>Jonathan</t>
  </si>
  <si>
    <t>Stephen</t>
  </si>
  <si>
    <t>Grade B</t>
  </si>
  <si>
    <t>Gibson</t>
  </si>
  <si>
    <t>Mark</t>
  </si>
  <si>
    <t>Gareth</t>
  </si>
  <si>
    <t>Brown</t>
  </si>
  <si>
    <t>Downpatrick</t>
  </si>
  <si>
    <t>Steven</t>
  </si>
  <si>
    <t>Gary</t>
  </si>
  <si>
    <t>Ross</t>
  </si>
  <si>
    <t>McClements</t>
  </si>
  <si>
    <t>Ryan</t>
  </si>
  <si>
    <t>Pts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</si>
  <si>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</si>
  <si>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</si>
  <si>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</si>
  <si>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</si>
  <si>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</si>
  <si>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</si>
  <si>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</si>
  <si>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</si>
  <si>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</si>
  <si>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</si>
  <si>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</si>
  <si>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</si>
  <si>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</si>
  <si>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</si>
  <si>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 </t>
  </si>
  <si>
    <t>Bird</t>
  </si>
  <si>
    <t xml:space="preserve">Moore </t>
  </si>
  <si>
    <t>Clifford</t>
  </si>
  <si>
    <t>Ballynahinch</t>
  </si>
  <si>
    <t>Lurgan</t>
  </si>
  <si>
    <t>Gavin</t>
  </si>
  <si>
    <t>McCormick</t>
  </si>
  <si>
    <t>John</t>
  </si>
  <si>
    <t>Bangor</t>
  </si>
  <si>
    <t>Kevin</t>
  </si>
  <si>
    <t>Teague</t>
  </si>
  <si>
    <t>N'Ards</t>
  </si>
  <si>
    <t>Wilson</t>
  </si>
  <si>
    <t>Grade C MX 2</t>
  </si>
  <si>
    <t>O'Neill</t>
  </si>
  <si>
    <t>Ballygowan</t>
  </si>
  <si>
    <t>Grade C MX1/3</t>
  </si>
  <si>
    <t>Lynch</t>
  </si>
  <si>
    <t>Check no points scored</t>
  </si>
  <si>
    <t>Darren</t>
  </si>
  <si>
    <t>Keith</t>
  </si>
  <si>
    <t>Irish</t>
  </si>
  <si>
    <t>Iirsh</t>
  </si>
  <si>
    <t>Irish MX1 C Support Class</t>
  </si>
  <si>
    <t>Irish MX2 C Support Class</t>
  </si>
  <si>
    <t>Orr</t>
  </si>
  <si>
    <t>Mulligan</t>
  </si>
  <si>
    <t>B Mx1/3</t>
  </si>
  <si>
    <t>B Mx2</t>
  </si>
  <si>
    <t>MCUI/MRA Championship Top 15</t>
  </si>
  <si>
    <t>Sean</t>
  </si>
  <si>
    <t>Colin</t>
  </si>
  <si>
    <t>Peter</t>
  </si>
  <si>
    <t>Robert</t>
  </si>
  <si>
    <t>Stuart</t>
  </si>
  <si>
    <t>Mahon</t>
  </si>
  <si>
    <t>Fetherson</t>
  </si>
  <si>
    <t>Aaron</t>
  </si>
  <si>
    <t>Temple</t>
  </si>
  <si>
    <t>Ian</t>
  </si>
  <si>
    <t>Jordon</t>
  </si>
  <si>
    <t>Quinn</t>
  </si>
  <si>
    <t>Adrain</t>
  </si>
  <si>
    <t>Ballymoney</t>
  </si>
  <si>
    <t>McCammond</t>
  </si>
  <si>
    <t>Guy</t>
  </si>
  <si>
    <t>Dynes</t>
  </si>
  <si>
    <t>McMaster</t>
  </si>
  <si>
    <t>Finnamore</t>
  </si>
  <si>
    <t>McCabe</t>
  </si>
  <si>
    <t>Grade C</t>
  </si>
  <si>
    <t>Beausang</t>
  </si>
  <si>
    <t>Kelly</t>
  </si>
  <si>
    <t>Larne</t>
  </si>
  <si>
    <t>Kells</t>
  </si>
  <si>
    <t>Mullan</t>
  </si>
  <si>
    <t>Shane</t>
  </si>
  <si>
    <t>Martin</t>
  </si>
  <si>
    <t>Craig</t>
  </si>
  <si>
    <t>Browne</t>
  </si>
  <si>
    <t>Jim</t>
  </si>
  <si>
    <t>Topping</t>
  </si>
  <si>
    <t>McGrath</t>
  </si>
  <si>
    <t>Niall</t>
  </si>
  <si>
    <t>Gordon</t>
  </si>
  <si>
    <t>Adair</t>
  </si>
  <si>
    <t>Linton</t>
  </si>
  <si>
    <t>Ronnie</t>
  </si>
  <si>
    <t>McAuley</t>
  </si>
  <si>
    <t>Russell</t>
  </si>
  <si>
    <t>Watts</t>
  </si>
  <si>
    <t>Gill</t>
  </si>
  <si>
    <t>L3</t>
  </si>
  <si>
    <t>Grade A</t>
  </si>
  <si>
    <t>3 legs per meeting</t>
  </si>
  <si>
    <t>1st</t>
  </si>
  <si>
    <t>Keogh</t>
  </si>
  <si>
    <t>White</t>
  </si>
  <si>
    <t>Darley</t>
  </si>
  <si>
    <t>Matthew</t>
  </si>
  <si>
    <t>Meara</t>
  </si>
  <si>
    <t>Conor</t>
  </si>
  <si>
    <t>A Mx1/3</t>
  </si>
  <si>
    <t>A Mx2</t>
  </si>
  <si>
    <t>Bobby</t>
  </si>
  <si>
    <t>Lynd</t>
  </si>
  <si>
    <t>Dougherty</t>
  </si>
  <si>
    <t>Irish Championship</t>
  </si>
  <si>
    <t>All Grade A  qualify &amp; race together but are scored separately in capacity Mx1 &amp; Mx2</t>
  </si>
  <si>
    <t>All Grade B  qualify &amp; race together but are scored separately in capacity Mx1 &amp; Mx2</t>
  </si>
  <si>
    <t xml:space="preserve">David </t>
  </si>
  <si>
    <t>Patterson</t>
  </si>
  <si>
    <t>Lappin</t>
  </si>
  <si>
    <t>King</t>
  </si>
  <si>
    <t>Anthony</t>
  </si>
  <si>
    <t>Watt</t>
  </si>
  <si>
    <t>Ricky</t>
  </si>
  <si>
    <t>Donnelly</t>
  </si>
  <si>
    <t>Dromara</t>
  </si>
  <si>
    <t>Samuel</t>
  </si>
  <si>
    <t>William</t>
  </si>
  <si>
    <t>Thompson</t>
  </si>
  <si>
    <t>Brian</t>
  </si>
  <si>
    <t>Aidan</t>
  </si>
  <si>
    <t>McCarthy</t>
  </si>
  <si>
    <t>Jamie</t>
  </si>
  <si>
    <t>McCann</t>
  </si>
  <si>
    <t>Terry</t>
  </si>
  <si>
    <t>Fitzpatrick</t>
  </si>
  <si>
    <t>Dairmuid</t>
  </si>
  <si>
    <t>Humphries</t>
  </si>
  <si>
    <t>Quigley</t>
  </si>
  <si>
    <t>Kyle</t>
  </si>
  <si>
    <t>Paul</t>
  </si>
  <si>
    <t>Roy</t>
  </si>
  <si>
    <t>Neil</t>
  </si>
  <si>
    <t>Ballycastle</t>
  </si>
  <si>
    <t>Luke</t>
  </si>
  <si>
    <t>Annett</t>
  </si>
  <si>
    <t>Hiland</t>
  </si>
  <si>
    <t>Elliott</t>
  </si>
  <si>
    <t>Patrick</t>
  </si>
  <si>
    <t>Campbell</t>
  </si>
  <si>
    <t>McKibben</t>
  </si>
  <si>
    <t>Derek</t>
  </si>
  <si>
    <t>Leavey</t>
  </si>
  <si>
    <t>Vaughan</t>
  </si>
  <si>
    <t>O'Keeffe</t>
  </si>
  <si>
    <t>Mullaly</t>
  </si>
  <si>
    <t>Knock</t>
  </si>
  <si>
    <t>Hamilton</t>
  </si>
  <si>
    <t>Jordan</t>
  </si>
  <si>
    <t>Allingham</t>
  </si>
  <si>
    <t>Cooney</t>
  </si>
  <si>
    <t>Ivan</t>
  </si>
  <si>
    <t>Daniel</t>
  </si>
  <si>
    <t>Owen</t>
  </si>
  <si>
    <t>Alan</t>
  </si>
  <si>
    <t>Poots</t>
  </si>
  <si>
    <t>McKee</t>
  </si>
  <si>
    <t>Wade</t>
  </si>
  <si>
    <t xml:space="preserve">Jody </t>
  </si>
  <si>
    <t>Wright</t>
  </si>
  <si>
    <t>Killinchy</t>
  </si>
  <si>
    <t>Redmond</t>
  </si>
  <si>
    <t>Rea</t>
  </si>
  <si>
    <t>Krostopher</t>
  </si>
  <si>
    <t>Moran</t>
  </si>
  <si>
    <t>Jack</t>
  </si>
  <si>
    <t>Rory</t>
  </si>
  <si>
    <t>Crockard</t>
  </si>
  <si>
    <t>Portavogie</t>
  </si>
  <si>
    <t>Drew</t>
  </si>
  <si>
    <t>Ballyclare</t>
  </si>
  <si>
    <t>Ed</t>
  </si>
  <si>
    <t>Weatherhead</t>
  </si>
  <si>
    <t>Bradford</t>
  </si>
  <si>
    <t>Donal</t>
  </si>
  <si>
    <t>Kennedy</t>
  </si>
  <si>
    <t>Dundrum</t>
  </si>
  <si>
    <t>Ruddock</t>
  </si>
  <si>
    <t>Lawrence</t>
  </si>
  <si>
    <t>Doherty</t>
  </si>
  <si>
    <t>Leaney</t>
  </si>
  <si>
    <t>O'Mullan</t>
  </si>
  <si>
    <t>Agnew</t>
  </si>
  <si>
    <t>Gardiner</t>
  </si>
  <si>
    <t>Colm</t>
  </si>
  <si>
    <t>Merriaman</t>
  </si>
  <si>
    <t>Heaney</t>
  </si>
  <si>
    <t>Morrow</t>
  </si>
  <si>
    <t>McIlhatton</t>
  </si>
  <si>
    <t>Sean Jnr</t>
  </si>
  <si>
    <t>Sayers</t>
  </si>
  <si>
    <t>Adams</t>
  </si>
  <si>
    <t>Dale</t>
  </si>
  <si>
    <t>Mourne</t>
  </si>
  <si>
    <t>Tommy</t>
  </si>
  <si>
    <t>Edmonds</t>
  </si>
  <si>
    <t>Glenn</t>
  </si>
  <si>
    <t>Barry</t>
  </si>
  <si>
    <t>Addis</t>
  </si>
  <si>
    <t>Doyle</t>
  </si>
  <si>
    <t>Bruce</t>
  </si>
  <si>
    <t>Karl</t>
  </si>
  <si>
    <t>Mayall</t>
  </si>
  <si>
    <t>Wilkinson</t>
  </si>
  <si>
    <t>Fanning</t>
  </si>
  <si>
    <t>Mooney</t>
  </si>
  <si>
    <t>Mikey</t>
  </si>
  <si>
    <t>Roche</t>
  </si>
  <si>
    <t>Damien</t>
  </si>
  <si>
    <t>Murray</t>
  </si>
  <si>
    <t>Don</t>
  </si>
  <si>
    <t>Christie</t>
  </si>
  <si>
    <t>Nolan</t>
  </si>
  <si>
    <t>Tom</t>
  </si>
  <si>
    <t>Salley</t>
  </si>
  <si>
    <t>Loughbricklamd</t>
  </si>
  <si>
    <t>Saintfield</t>
  </si>
  <si>
    <t>Brownlee</t>
  </si>
  <si>
    <t>Ray</t>
  </si>
  <si>
    <t>Atkinson</t>
  </si>
  <si>
    <t>Canning</t>
  </si>
  <si>
    <t>Beattie</t>
  </si>
  <si>
    <t>Lyle</t>
  </si>
  <si>
    <t>Davidson</t>
  </si>
  <si>
    <t>Todd</t>
  </si>
  <si>
    <t>McMullen</t>
  </si>
  <si>
    <t>Waringstown</t>
  </si>
  <si>
    <t xml:space="preserve">Brown </t>
  </si>
  <si>
    <t>Joel</t>
  </si>
  <si>
    <t>Baird</t>
  </si>
  <si>
    <t>JJ</t>
  </si>
  <si>
    <t>Hickey</t>
  </si>
  <si>
    <t>Graham</t>
  </si>
  <si>
    <t>McClelland</t>
  </si>
  <si>
    <t>Marmion</t>
  </si>
  <si>
    <t>Potterton</t>
  </si>
  <si>
    <t>Nally</t>
  </si>
  <si>
    <t>Dylan</t>
  </si>
  <si>
    <t>Watson</t>
  </si>
  <si>
    <t>Robin</t>
  </si>
  <si>
    <t>Biggins</t>
  </si>
  <si>
    <t>Fegan</t>
  </si>
  <si>
    <t>O'Rouke</t>
  </si>
  <si>
    <t>O'Donnell</t>
  </si>
  <si>
    <t>Maloney</t>
  </si>
  <si>
    <t>Molloy</t>
  </si>
  <si>
    <t>Bernard</t>
  </si>
  <si>
    <t>Tracey</t>
  </si>
  <si>
    <t>Hodgen</t>
  </si>
  <si>
    <t>Wethers</t>
  </si>
  <si>
    <t>Cairns</t>
  </si>
  <si>
    <t>Rhys</t>
  </si>
  <si>
    <t>Newell</t>
  </si>
  <si>
    <t>Waterson</t>
  </si>
  <si>
    <t>Graeme</t>
  </si>
  <si>
    <t>Stanfield</t>
  </si>
  <si>
    <t>Ronan</t>
  </si>
  <si>
    <t>Lemon</t>
  </si>
  <si>
    <t>Bradley</t>
  </si>
  <si>
    <t>Kirkpatrick</t>
  </si>
  <si>
    <t>Sam</t>
  </si>
  <si>
    <t>McCaw</t>
  </si>
  <si>
    <t>Christy</t>
  </si>
  <si>
    <t>Harnett</t>
  </si>
  <si>
    <t>Thornton</t>
  </si>
  <si>
    <t>Elans</t>
  </si>
  <si>
    <t>Faterkins</t>
  </si>
  <si>
    <t xml:space="preserve">Rethink </t>
  </si>
  <si>
    <t>2012 Irish MX1 Championship</t>
  </si>
  <si>
    <t>24th March</t>
  </si>
  <si>
    <t>Fastlane</t>
  </si>
  <si>
    <t>Dowpatrick</t>
  </si>
  <si>
    <t>Doon</t>
  </si>
  <si>
    <t>Cookstown</t>
  </si>
  <si>
    <t>Desertmartin</t>
  </si>
  <si>
    <t>Dundalk</t>
  </si>
  <si>
    <t>15th April</t>
  </si>
  <si>
    <t>12th May</t>
  </si>
  <si>
    <t>17th June</t>
  </si>
  <si>
    <t>Wexford</t>
  </si>
  <si>
    <t>Clonroche</t>
  </si>
  <si>
    <t>Limerick</t>
  </si>
  <si>
    <t>Kilcurry</t>
  </si>
  <si>
    <t>Seaforde D1</t>
  </si>
  <si>
    <t>Seaforde D2</t>
  </si>
  <si>
    <t>14th July</t>
  </si>
  <si>
    <t>5th Aug</t>
  </si>
  <si>
    <t>1st Sept</t>
  </si>
  <si>
    <t>16th Sept</t>
  </si>
  <si>
    <t>Birdhill</t>
  </si>
  <si>
    <t>2012 Irish MX 1 Championship</t>
  </si>
  <si>
    <t>2012 Irish MX 2 Championship</t>
  </si>
  <si>
    <t>2012 Irish Grade C MX2 Championship</t>
  </si>
  <si>
    <t>2012 Irish Grade C MX1/3 Championship</t>
  </si>
  <si>
    <t>2012 Irish MX1/3 Championship</t>
  </si>
  <si>
    <t>2012 Irish Semi Expert MX 1/3 Championship</t>
  </si>
  <si>
    <t>2012 Irish Semi Expert MX 2 Championship</t>
  </si>
  <si>
    <t>Goudy</t>
  </si>
  <si>
    <t>Marshall</t>
  </si>
  <si>
    <t>crossgar</t>
  </si>
  <si>
    <t>d/patrick</t>
  </si>
  <si>
    <t>Galloway</t>
  </si>
  <si>
    <t>Kay</t>
  </si>
  <si>
    <t>Blakely</t>
  </si>
  <si>
    <t>Saunders</t>
  </si>
  <si>
    <t>Porter</t>
  </si>
  <si>
    <t>George</t>
  </si>
  <si>
    <t>Douglas</t>
  </si>
  <si>
    <t>Fallon</t>
  </si>
  <si>
    <t>Fintan</t>
  </si>
  <si>
    <t xml:space="preserve">Andre </t>
  </si>
  <si>
    <t>Simms</t>
  </si>
  <si>
    <t>Moore</t>
  </si>
  <si>
    <t>Philip</t>
  </si>
  <si>
    <t>McAlpine</t>
  </si>
  <si>
    <t>Henderson</t>
  </si>
  <si>
    <t>Linden</t>
  </si>
  <si>
    <t>Maitland</t>
  </si>
  <si>
    <t>Lindsay</t>
  </si>
  <si>
    <t>Rose</t>
  </si>
  <si>
    <t>Harris</t>
  </si>
  <si>
    <t>Phil</t>
  </si>
  <si>
    <t>Brennan</t>
  </si>
  <si>
    <t>Jonny</t>
  </si>
  <si>
    <t>McMinn</t>
  </si>
  <si>
    <t>Fee</t>
  </si>
  <si>
    <t>Ben</t>
  </si>
  <si>
    <t>Mottram</t>
  </si>
  <si>
    <t>Christopher</t>
  </si>
  <si>
    <t>Cully</t>
  </si>
  <si>
    <t>Kidd</t>
  </si>
  <si>
    <t>Morton</t>
  </si>
  <si>
    <t>Clyde</t>
  </si>
  <si>
    <t>Dunleavy</t>
  </si>
  <si>
    <t xml:space="preserve">Chris </t>
  </si>
  <si>
    <t>Eglington</t>
  </si>
  <si>
    <t>Antrim</t>
  </si>
  <si>
    <t>Belfast</t>
  </si>
  <si>
    <t>England</t>
  </si>
  <si>
    <t>Katesbridge</t>
  </si>
  <si>
    <t>Annalong</t>
  </si>
  <si>
    <t>Newtownabby</t>
  </si>
  <si>
    <t>Coalisland</t>
  </si>
  <si>
    <t>Killyleagh</t>
  </si>
  <si>
    <t>Callaghan</t>
  </si>
  <si>
    <t>Irwin</t>
  </si>
  <si>
    <t>Carrickfergus</t>
  </si>
  <si>
    <t>Magee</t>
  </si>
  <si>
    <t>Ellison</t>
  </si>
  <si>
    <t>Alexander</t>
  </si>
  <si>
    <t>Everard</t>
  </si>
  <si>
    <t>Astra</t>
  </si>
  <si>
    <t>Raimundas</t>
  </si>
  <si>
    <t>Richardson</t>
  </si>
  <si>
    <t>Eccles</t>
  </si>
  <si>
    <t>Loughnan</t>
  </si>
  <si>
    <t>Shaw</t>
  </si>
  <si>
    <t>Pierce</t>
  </si>
  <si>
    <t>Size</t>
  </si>
  <si>
    <t>Pat</t>
  </si>
  <si>
    <t>Deacon</t>
  </si>
  <si>
    <t>Waren</t>
  </si>
  <si>
    <t>Constantyn</t>
  </si>
  <si>
    <t>Owens</t>
  </si>
  <si>
    <t>Andy</t>
  </si>
  <si>
    <t xml:space="preserve">Michael </t>
  </si>
  <si>
    <t>Glen</t>
  </si>
  <si>
    <t>Austin</t>
  </si>
  <si>
    <t>Malcolmson</t>
  </si>
  <si>
    <t>Woods</t>
  </si>
  <si>
    <t>Robinson</t>
  </si>
  <si>
    <t>Jones</t>
  </si>
  <si>
    <t>Curran</t>
  </si>
  <si>
    <t>Danny</t>
  </si>
  <si>
    <t>Kavanagh</t>
  </si>
  <si>
    <t>Gerard</t>
  </si>
  <si>
    <t>Collins</t>
  </si>
  <si>
    <t>Eoin</t>
  </si>
  <si>
    <t>Mullen</t>
  </si>
  <si>
    <t>Eric</t>
  </si>
  <si>
    <t>Cronin</t>
  </si>
  <si>
    <t>Kaktins</t>
  </si>
  <si>
    <t>Sandis</t>
  </si>
  <si>
    <t>Moorhead</t>
  </si>
  <si>
    <t>Rodgers</t>
  </si>
  <si>
    <t>Nigel</t>
  </si>
  <si>
    <t>McKinlay</t>
  </si>
  <si>
    <t>Keiran</t>
  </si>
  <si>
    <t>Walker</t>
  </si>
  <si>
    <t>Scullion</t>
  </si>
  <si>
    <t>Colgan</t>
  </si>
  <si>
    <t>Tony</t>
  </si>
  <si>
    <t>Morrison</t>
  </si>
  <si>
    <t>Lyness</t>
  </si>
  <si>
    <t>Boles</t>
  </si>
  <si>
    <t>Burnside</t>
  </si>
  <si>
    <t>Lightowers</t>
  </si>
  <si>
    <t>Eddie</t>
  </si>
  <si>
    <t>Caughey</t>
  </si>
  <si>
    <t>Donaghy</t>
  </si>
  <si>
    <t>Cowden</t>
  </si>
  <si>
    <t>Grills</t>
  </si>
  <si>
    <t>Rd 3 of 8</t>
  </si>
  <si>
    <t>Carville</t>
  </si>
  <si>
    <t>McCauley</t>
  </si>
  <si>
    <t>Daryl</t>
  </si>
  <si>
    <t>Logan</t>
  </si>
  <si>
    <t>Nesbitt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</si>
</sst>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9]dd\ mmmm\ yyyy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6"/>
      <color indexed="8"/>
      <name val="Arial Black"/>
      <family val="2"/>
    </font>
    <font>
      <sz val="8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7" fillId="22" borderId="0">
      <alignment horizontal="center"/>
      <protection/>
    </xf>
    <xf numFmtId="0" fontId="7" fillId="22" borderId="0" applyFont="0" applyFill="0" applyBorder="0" applyAlignment="0">
      <protection/>
    </xf>
    <xf numFmtId="0" fontId="34" fillId="23" borderId="0" applyNumberFormat="0" applyBorder="0" applyAlignment="0" applyProtection="0"/>
    <xf numFmtId="0" fontId="0" fillId="24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3" xfId="0" applyNumberFormat="1" applyFill="1" applyBorder="1" applyAlignment="1">
      <alignment horizontal="center"/>
    </xf>
    <xf numFmtId="0" fontId="0" fillId="0" borderId="13" xfId="57" applyFont="1" applyFill="1" applyBorder="1" applyAlignment="1">
      <alignment horizontal="center"/>
      <protection/>
    </xf>
    <xf numFmtId="0" fontId="6" fillId="26" borderId="0" xfId="0" applyFont="1" applyFill="1" applyBorder="1" applyAlignment="1">
      <alignment horizontal="center"/>
    </xf>
    <xf numFmtId="0" fontId="0" fillId="26" borderId="0" xfId="0" applyFont="1" applyFill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3" fillId="0" borderId="34" xfId="57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0" fontId="3" fillId="0" borderId="36" xfId="57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horizontal="center"/>
      <protection/>
    </xf>
    <xf numFmtId="0" fontId="6" fillId="25" borderId="32" xfId="57" applyFont="1" applyFill="1" applyBorder="1" applyAlignment="1">
      <alignment horizontal="center"/>
      <protection/>
    </xf>
    <xf numFmtId="0" fontId="6" fillId="25" borderId="33" xfId="57" applyFont="1" applyFill="1" applyBorder="1" applyAlignment="1">
      <alignment horizontal="center"/>
      <protection/>
    </xf>
    <xf numFmtId="0" fontId="6" fillId="25" borderId="38" xfId="0" applyFont="1" applyFill="1" applyBorder="1" applyAlignment="1">
      <alignment horizontal="center"/>
    </xf>
    <xf numFmtId="0" fontId="0" fillId="0" borderId="35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0" fontId="0" fillId="0" borderId="2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3" fillId="0" borderId="39" xfId="57" applyFont="1" applyFill="1" applyBorder="1" applyAlignment="1">
      <alignment horizontal="center"/>
      <protection/>
    </xf>
    <xf numFmtId="0" fontId="3" fillId="0" borderId="40" xfId="57" applyFont="1" applyFill="1" applyBorder="1" applyAlignment="1">
      <alignment horizontal="center"/>
      <protection/>
    </xf>
    <xf numFmtId="0" fontId="8" fillId="25" borderId="38" xfId="57" applyFont="1" applyFill="1" applyBorder="1" applyAlignment="1">
      <alignment horizontal="center"/>
      <protection/>
    </xf>
    <xf numFmtId="0" fontId="8" fillId="25" borderId="3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25" borderId="32" xfId="0" applyNumberFormat="1" applyFont="1" applyFill="1" applyBorder="1" applyAlignment="1">
      <alignment horizontal="center"/>
    </xf>
    <xf numFmtId="0" fontId="6" fillId="25" borderId="33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6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20" borderId="41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4" fillId="2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4" fillId="20" borderId="41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13" fillId="27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4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0" fillId="0" borderId="17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0" fillId="28" borderId="15" xfId="57" applyFont="1" applyFill="1" applyBorder="1" applyAlignment="1">
      <alignment horizontal="center"/>
      <protection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28" borderId="15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8" borderId="15" xfId="0" applyNumberFormat="1" applyFont="1" applyFill="1" applyBorder="1" applyAlignment="1">
      <alignment horizontal="center"/>
    </xf>
    <xf numFmtId="0" fontId="4" fillId="28" borderId="15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4" fillId="28" borderId="15" xfId="0" applyFont="1" applyFill="1" applyBorder="1" applyAlignment="1">
      <alignment horizontal="center"/>
    </xf>
    <xf numFmtId="0" fontId="4" fillId="0" borderId="16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6" fillId="29" borderId="43" xfId="0" applyFont="1" applyFill="1" applyBorder="1" applyAlignment="1">
      <alignment horizontal="center"/>
    </xf>
    <xf numFmtId="0" fontId="8" fillId="29" borderId="44" xfId="0" applyFont="1" applyFill="1" applyBorder="1" applyAlignment="1">
      <alignment horizontal="center"/>
    </xf>
    <xf numFmtId="0" fontId="8" fillId="29" borderId="10" xfId="0" applyFont="1" applyFill="1" applyBorder="1" applyAlignment="1">
      <alignment/>
    </xf>
    <xf numFmtId="0" fontId="8" fillId="29" borderId="11" xfId="0" applyFont="1" applyFill="1" applyBorder="1" applyAlignment="1">
      <alignment horizontal="center"/>
    </xf>
    <xf numFmtId="0" fontId="18" fillId="29" borderId="11" xfId="0" applyFont="1" applyFill="1" applyBorder="1" applyAlignment="1">
      <alignment horizontal="center"/>
    </xf>
    <xf numFmtId="0" fontId="16" fillId="29" borderId="11" xfId="0" applyFont="1" applyFill="1" applyBorder="1" applyAlignment="1">
      <alignment horizontal="center"/>
    </xf>
    <xf numFmtId="0" fontId="8" fillId="2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17" borderId="39" xfId="57" applyFont="1" applyFill="1" applyBorder="1" applyAlignment="1">
      <alignment horizontal="center"/>
      <protection/>
    </xf>
    <xf numFmtId="0" fontId="0" fillId="17" borderId="3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17" borderId="39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8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16" fillId="30" borderId="10" xfId="0" applyFont="1" applyFill="1" applyBorder="1" applyAlignment="1">
      <alignment horizontal="center"/>
    </xf>
    <xf numFmtId="0" fontId="16" fillId="30" borderId="0" xfId="0" applyFont="1" applyFill="1" applyBorder="1" applyAlignment="1">
      <alignment horizontal="center"/>
    </xf>
    <xf numFmtId="0" fontId="12" fillId="30" borderId="0" xfId="0" applyFont="1" applyFill="1" applyBorder="1" applyAlignment="1">
      <alignment horizontal="center"/>
    </xf>
    <xf numFmtId="0" fontId="0" fillId="30" borderId="0" xfId="0" applyFont="1" applyFill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0" fillId="31" borderId="0" xfId="0" applyFont="1" applyFill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4" fillId="0" borderId="17" xfId="57" applyFont="1" applyFill="1" applyBorder="1" applyAlignment="1">
      <alignment horizontal="center"/>
      <protection/>
    </xf>
    <xf numFmtId="16" fontId="0" fillId="31" borderId="0" xfId="0" applyNumberFormat="1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3" xfId="5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28" borderId="16" xfId="0" applyNumberFormat="1" applyFont="1" applyFill="1" applyBorder="1" applyAlignment="1">
      <alignment horizontal="center"/>
    </xf>
    <xf numFmtId="0" fontId="4" fillId="28" borderId="16" xfId="0" applyNumberFormat="1" applyFont="1" applyFill="1" applyBorder="1" applyAlignment="1">
      <alignment horizontal="center"/>
    </xf>
    <xf numFmtId="0" fontId="3" fillId="17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31" borderId="30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3" fillId="0" borderId="47" xfId="57" applyFont="1" applyFill="1" applyBorder="1" applyAlignment="1">
      <alignment horizontal="center"/>
      <protection/>
    </xf>
    <xf numFmtId="0" fontId="6" fillId="1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57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28" borderId="17" xfId="0" applyNumberFormat="1" applyFont="1" applyFill="1" applyBorder="1" applyAlignment="1">
      <alignment horizontal="center"/>
    </xf>
    <xf numFmtId="0" fontId="0" fillId="28" borderId="17" xfId="0" applyFont="1" applyFill="1" applyBorder="1" applyAlignment="1">
      <alignment horizontal="center"/>
    </xf>
    <xf numFmtId="0" fontId="4" fillId="28" borderId="29" xfId="0" applyNumberFormat="1" applyFont="1" applyFill="1" applyBorder="1" applyAlignment="1">
      <alignment horizontal="center"/>
    </xf>
    <xf numFmtId="0" fontId="0" fillId="0" borderId="40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19" fillId="0" borderId="15" xfId="57" applyFont="1" applyFill="1" applyBorder="1" applyAlignment="1">
      <alignment horizontal="center"/>
      <protection/>
    </xf>
    <xf numFmtId="0" fontId="0" fillId="28" borderId="16" xfId="57" applyFont="1" applyFill="1" applyBorder="1" applyAlignment="1">
      <alignment horizontal="center"/>
      <protection/>
    </xf>
    <xf numFmtId="0" fontId="4" fillId="28" borderId="16" xfId="57" applyFont="1" applyFill="1" applyBorder="1" applyAlignment="1">
      <alignment horizontal="center"/>
      <protection/>
    </xf>
    <xf numFmtId="0" fontId="0" fillId="0" borderId="1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28" borderId="17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0" fillId="28" borderId="13" xfId="0" applyNumberFormat="1" applyFont="1" applyFill="1" applyBorder="1" applyAlignment="1">
      <alignment horizontal="center"/>
    </xf>
    <xf numFmtId="0" fontId="0" fillId="28" borderId="0" xfId="0" applyNumberFormat="1" applyFont="1" applyFill="1" applyBorder="1" applyAlignment="1">
      <alignment horizontal="center"/>
    </xf>
    <xf numFmtId="0" fontId="4" fillId="28" borderId="13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31" borderId="43" xfId="0" applyFont="1" applyFill="1" applyBorder="1" applyAlignment="1">
      <alignment horizontal="center"/>
    </xf>
    <xf numFmtId="0" fontId="8" fillId="31" borderId="44" xfId="0" applyFont="1" applyFill="1" applyBorder="1" applyAlignment="1">
      <alignment horizontal="center"/>
    </xf>
    <xf numFmtId="0" fontId="8" fillId="31" borderId="41" xfId="0" applyFont="1" applyFill="1" applyBorder="1" applyAlignment="1">
      <alignment horizontal="center"/>
    </xf>
    <xf numFmtId="0" fontId="8" fillId="31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8" fillId="30" borderId="32" xfId="0" applyFont="1" applyFill="1" applyBorder="1" applyAlignment="1">
      <alignment horizontal="center"/>
    </xf>
    <xf numFmtId="0" fontId="8" fillId="30" borderId="33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17" fillId="30" borderId="11" xfId="0" applyFont="1" applyFill="1" applyBorder="1" applyAlignment="1">
      <alignment horizontal="center"/>
    </xf>
    <xf numFmtId="0" fontId="17" fillId="30" borderId="12" xfId="0" applyFont="1" applyFill="1" applyBorder="1" applyAlignment="1">
      <alignment horizontal="center"/>
    </xf>
    <xf numFmtId="0" fontId="8" fillId="31" borderId="30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16" fontId="8" fillId="31" borderId="10" xfId="0" applyNumberFormat="1" applyFont="1" applyFill="1" applyBorder="1" applyAlignment="1">
      <alignment horizontal="center"/>
    </xf>
    <xf numFmtId="16" fontId="8" fillId="31" borderId="11" xfId="0" applyNumberFormat="1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8" fillId="31" borderId="31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6" fontId="0" fillId="10" borderId="11" xfId="0" applyNumberFormat="1" applyFill="1" applyBorder="1" applyAlignment="1">
      <alignment horizontal="center"/>
    </xf>
    <xf numFmtId="16" fontId="0" fillId="10" borderId="12" xfId="0" applyNumberFormat="1" applyFill="1" applyBorder="1" applyAlignment="1">
      <alignment horizontal="center"/>
    </xf>
    <xf numFmtId="0" fontId="6" fillId="25" borderId="33" xfId="57" applyFont="1" applyFill="1" applyBorder="1" applyAlignment="1">
      <alignment horizontal="center"/>
      <protection/>
    </xf>
    <xf numFmtId="0" fontId="6" fillId="10" borderId="0" xfId="0" applyFont="1" applyFill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25" borderId="33" xfId="0" applyNumberFormat="1" applyFont="1" applyFill="1" applyBorder="1" applyAlignment="1">
      <alignment horizontal="center"/>
    </xf>
    <xf numFmtId="0" fontId="8" fillId="29" borderId="10" xfId="0" applyFont="1" applyFill="1" applyBorder="1" applyAlignment="1">
      <alignment/>
    </xf>
    <xf numFmtId="0" fontId="6" fillId="29" borderId="11" xfId="0" applyFont="1" applyFill="1" applyBorder="1" applyAlignment="1">
      <alignment/>
    </xf>
    <xf numFmtId="0" fontId="6" fillId="29" borderId="12" xfId="0" applyFont="1" applyFill="1" applyBorder="1" applyAlignment="1">
      <alignment/>
    </xf>
    <xf numFmtId="0" fontId="21" fillId="29" borderId="32" xfId="0" applyFont="1" applyFill="1" applyBorder="1" applyAlignment="1">
      <alignment horizontal="center" vertical="center"/>
    </xf>
    <xf numFmtId="0" fontId="21" fillId="29" borderId="33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9" borderId="41" xfId="0" applyFont="1" applyFill="1" applyBorder="1" applyAlignment="1">
      <alignment horizontal="left"/>
    </xf>
    <xf numFmtId="0" fontId="6" fillId="29" borderId="43" xfId="0" applyFont="1" applyFill="1" applyBorder="1" applyAlignment="1">
      <alignment/>
    </xf>
    <xf numFmtId="0" fontId="8" fillId="29" borderId="30" xfId="0" applyFont="1" applyFill="1" applyBorder="1" applyAlignment="1">
      <alignment horizontal="left"/>
    </xf>
    <xf numFmtId="0" fontId="6" fillId="29" borderId="0" xfId="0" applyFont="1" applyFill="1" applyBorder="1" applyAlignment="1">
      <alignment horizontal="left"/>
    </xf>
    <xf numFmtId="0" fontId="6" fillId="29" borderId="31" xfId="0" applyFont="1" applyFill="1" applyBorder="1" applyAlignment="1">
      <alignment horizontal="left"/>
    </xf>
    <xf numFmtId="0" fontId="8" fillId="29" borderId="30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6" fillId="29" borderId="31" xfId="0" applyFont="1" applyFill="1" applyBorder="1" applyAlignment="1">
      <alignment/>
    </xf>
    <xf numFmtId="0" fontId="8" fillId="29" borderId="41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28" borderId="0" xfId="57" applyFont="1" applyFill="1" applyBorder="1" applyAlignment="1">
      <alignment horizontal="center"/>
      <protection/>
    </xf>
    <xf numFmtId="0" fontId="0" fillId="28" borderId="11" xfId="57" applyFont="1" applyFill="1" applyBorder="1" applyAlignment="1">
      <alignment horizontal="center"/>
      <protection/>
    </xf>
    <xf numFmtId="0" fontId="0" fillId="28" borderId="13" xfId="0" applyFont="1" applyFill="1" applyBorder="1" applyAlignment="1">
      <alignment horizontal="center"/>
    </xf>
    <xf numFmtId="0" fontId="0" fillId="28" borderId="17" xfId="57" applyFont="1" applyFill="1" applyBorder="1" applyAlignment="1">
      <alignment horizontal="center"/>
      <protection/>
    </xf>
    <xf numFmtId="0" fontId="4" fillId="28" borderId="0" xfId="57" applyFont="1" applyFill="1" applyBorder="1" applyAlignment="1">
      <alignment horizontal="center"/>
      <protection/>
    </xf>
    <xf numFmtId="0" fontId="4" fillId="28" borderId="17" xfId="57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ra" xfId="56"/>
    <cellStyle name="mraire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2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47"/>
  <sheetViews>
    <sheetView showGridLines="0" zoomScale="75" zoomScaleNormal="75" zoomScalePageLayoutView="0" workbookViewId="0" topLeftCell="A2">
      <selection activeCell="E42" sqref="E42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9" width="5.57421875" style="14" customWidth="1"/>
    <col min="10" max="30" width="5.7109375" style="14" customWidth="1"/>
    <col min="31" max="36" width="5.7109375" style="14" hidden="1" customWidth="1"/>
    <col min="37" max="16384" width="0" style="14" hidden="1" customWidth="1"/>
  </cols>
  <sheetData>
    <row r="1" spans="1:256" s="175" customFormat="1" ht="25.5" thickBot="1">
      <c r="A1" s="248" t="s">
        <v>86</v>
      </c>
      <c r="B1" s="319" t="s">
        <v>315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  <c r="IT1" s="174"/>
      <c r="IU1" s="174"/>
      <c r="IV1" s="174"/>
    </row>
    <row r="2" spans="1:256" s="32" customFormat="1" ht="12.75">
      <c r="A2" s="321" t="s">
        <v>316</v>
      </c>
      <c r="B2" s="305"/>
      <c r="C2" s="305"/>
      <c r="D2" s="305"/>
      <c r="E2" s="305"/>
      <c r="F2" s="306"/>
      <c r="G2" s="321" t="s">
        <v>317</v>
      </c>
      <c r="H2" s="322"/>
      <c r="I2" s="306"/>
      <c r="J2" s="327" t="s">
        <v>324</v>
      </c>
      <c r="K2" s="328"/>
      <c r="L2" s="325"/>
      <c r="M2" s="327" t="s">
        <v>325</v>
      </c>
      <c r="N2" s="328"/>
      <c r="O2" s="325"/>
      <c r="P2" s="323" t="s">
        <v>326</v>
      </c>
      <c r="Q2" s="324"/>
      <c r="R2" s="325"/>
      <c r="S2" s="323" t="s">
        <v>333</v>
      </c>
      <c r="T2" s="324"/>
      <c r="U2" s="325"/>
      <c r="V2" s="323" t="s">
        <v>334</v>
      </c>
      <c r="W2" s="324"/>
      <c r="X2" s="325"/>
      <c r="Y2" s="323" t="s">
        <v>335</v>
      </c>
      <c r="Z2" s="324"/>
      <c r="AA2" s="325"/>
      <c r="AB2" s="323" t="s">
        <v>336</v>
      </c>
      <c r="AC2" s="324"/>
      <c r="AD2" s="325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32" customFormat="1" ht="12.75">
      <c r="A3" s="271"/>
      <c r="B3" s="274"/>
      <c r="C3" s="274"/>
      <c r="D3" s="274"/>
      <c r="E3" s="274"/>
      <c r="F3" s="273"/>
      <c r="G3" s="321" t="s">
        <v>208</v>
      </c>
      <c r="H3" s="322"/>
      <c r="I3" s="326"/>
      <c r="J3" s="321" t="s">
        <v>318</v>
      </c>
      <c r="K3" s="322"/>
      <c r="L3" s="326"/>
      <c r="M3" s="321" t="s">
        <v>321</v>
      </c>
      <c r="N3" s="322"/>
      <c r="O3" s="326"/>
      <c r="P3" s="321" t="s">
        <v>330</v>
      </c>
      <c r="Q3" s="322"/>
      <c r="R3" s="326"/>
      <c r="S3" s="321" t="s">
        <v>194</v>
      </c>
      <c r="T3" s="322"/>
      <c r="U3" s="326"/>
      <c r="V3" s="321" t="s">
        <v>329</v>
      </c>
      <c r="W3" s="322"/>
      <c r="X3" s="326"/>
      <c r="Y3" s="321" t="s">
        <v>241</v>
      </c>
      <c r="Z3" s="322"/>
      <c r="AA3" s="326"/>
      <c r="AB3" s="321" t="s">
        <v>327</v>
      </c>
      <c r="AC3" s="322"/>
      <c r="AD3" s="326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2" customFormat="1" ht="13.5" thickBot="1">
      <c r="A4" s="309" t="s">
        <v>138</v>
      </c>
      <c r="B4" s="310"/>
      <c r="C4" s="310"/>
      <c r="D4" s="307"/>
      <c r="E4" s="310"/>
      <c r="F4" s="308"/>
      <c r="G4" s="309" t="s">
        <v>319</v>
      </c>
      <c r="H4" s="310"/>
      <c r="I4" s="311"/>
      <c r="J4" s="309" t="s">
        <v>320</v>
      </c>
      <c r="K4" s="310"/>
      <c r="L4" s="311"/>
      <c r="M4" s="309" t="s">
        <v>322</v>
      </c>
      <c r="N4" s="310"/>
      <c r="O4" s="311"/>
      <c r="P4" s="309" t="s">
        <v>323</v>
      </c>
      <c r="Q4" s="310"/>
      <c r="R4" s="311"/>
      <c r="S4" s="309" t="s">
        <v>331</v>
      </c>
      <c r="T4" s="310"/>
      <c r="U4" s="311"/>
      <c r="V4" s="309" t="s">
        <v>337</v>
      </c>
      <c r="W4" s="310"/>
      <c r="X4" s="311"/>
      <c r="Y4" s="309" t="s">
        <v>332</v>
      </c>
      <c r="Z4" s="310"/>
      <c r="AA4" s="311"/>
      <c r="AB4" s="309" t="s">
        <v>328</v>
      </c>
      <c r="AC4" s="310"/>
      <c r="AD4" s="31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47" customFormat="1" ht="13.5" thickBot="1">
      <c r="A5" s="59" t="s">
        <v>9</v>
      </c>
      <c r="B5" s="52" t="s">
        <v>10</v>
      </c>
      <c r="C5" s="318" t="s">
        <v>11</v>
      </c>
      <c r="D5" s="318"/>
      <c r="E5" s="52" t="s">
        <v>12</v>
      </c>
      <c r="F5" s="69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3.5" thickTop="1">
      <c r="A6" s="227">
        <v>1</v>
      </c>
      <c r="B6" s="48">
        <v>33</v>
      </c>
      <c r="C6" s="48" t="s">
        <v>19</v>
      </c>
      <c r="D6" s="48" t="s">
        <v>20</v>
      </c>
      <c r="E6" s="76" t="s">
        <v>17</v>
      </c>
      <c r="F6" s="66">
        <f>SUM(G6:AD6)</f>
        <v>182</v>
      </c>
      <c r="G6" s="91">
        <v>16</v>
      </c>
      <c r="H6" s="25">
        <v>20</v>
      </c>
      <c r="I6" s="25">
        <v>18</v>
      </c>
      <c r="J6" s="91">
        <v>18</v>
      </c>
      <c r="K6" s="25">
        <v>22</v>
      </c>
      <c r="L6" s="92">
        <v>20</v>
      </c>
      <c r="M6" s="49">
        <v>25</v>
      </c>
      <c r="N6" s="48">
        <v>25</v>
      </c>
      <c r="O6" s="48">
        <v>18</v>
      </c>
      <c r="P6" s="49"/>
      <c r="Q6" s="48"/>
      <c r="R6" s="50"/>
      <c r="S6" s="49"/>
      <c r="T6" s="48"/>
      <c r="U6" s="50"/>
      <c r="V6" s="33"/>
      <c r="W6" s="18"/>
      <c r="X6" s="18"/>
      <c r="Y6" s="33"/>
      <c r="Z6" s="18"/>
      <c r="AA6" s="34"/>
      <c r="AB6" s="33"/>
      <c r="AC6" s="18"/>
      <c r="AD6" s="34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5" customFormat="1" ht="12.75">
      <c r="A7" s="60">
        <v>2</v>
      </c>
      <c r="B7" s="213">
        <v>4</v>
      </c>
      <c r="C7" s="213" t="s">
        <v>45</v>
      </c>
      <c r="D7" s="213" t="s">
        <v>39</v>
      </c>
      <c r="E7" s="213" t="s">
        <v>80</v>
      </c>
      <c r="F7" s="54">
        <f>SUM(G7:AD7)</f>
        <v>176</v>
      </c>
      <c r="G7" s="87">
        <v>22</v>
      </c>
      <c r="H7" s="26">
        <v>15</v>
      </c>
      <c r="I7" s="26">
        <v>10</v>
      </c>
      <c r="J7" s="87">
        <v>22</v>
      </c>
      <c r="K7" s="26">
        <v>18</v>
      </c>
      <c r="L7" s="93">
        <v>22</v>
      </c>
      <c r="M7" s="35">
        <v>20</v>
      </c>
      <c r="N7" s="19">
        <v>22</v>
      </c>
      <c r="O7" s="19">
        <v>25</v>
      </c>
      <c r="P7" s="87"/>
      <c r="Q7" s="26"/>
      <c r="R7" s="93"/>
      <c r="S7" s="35"/>
      <c r="T7" s="19"/>
      <c r="U7" s="36"/>
      <c r="V7" s="35"/>
      <c r="W7" s="19"/>
      <c r="X7" s="19"/>
      <c r="Y7" s="35"/>
      <c r="Z7" s="19"/>
      <c r="AA7" s="19"/>
      <c r="AB7" s="35"/>
      <c r="AC7" s="19"/>
      <c r="AD7" s="3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5" customFormat="1" ht="12.75">
      <c r="A8" s="60">
        <f aca="true" t="shared" si="0" ref="A8:A35">+A7+1</f>
        <v>3</v>
      </c>
      <c r="B8" s="213">
        <v>113</v>
      </c>
      <c r="C8" s="26" t="s">
        <v>24</v>
      </c>
      <c r="D8" s="26" t="s">
        <v>100</v>
      </c>
      <c r="E8" s="96" t="s">
        <v>30</v>
      </c>
      <c r="F8" s="54">
        <f>SUM(G8:AD8)</f>
        <v>154</v>
      </c>
      <c r="G8" s="87">
        <v>14</v>
      </c>
      <c r="H8" s="26">
        <v>14</v>
      </c>
      <c r="I8" s="26">
        <v>15</v>
      </c>
      <c r="J8" s="87">
        <v>15</v>
      </c>
      <c r="K8" s="26">
        <v>20</v>
      </c>
      <c r="L8" s="93">
        <v>18</v>
      </c>
      <c r="M8" s="35">
        <v>18</v>
      </c>
      <c r="N8" s="19">
        <v>20</v>
      </c>
      <c r="O8" s="19">
        <v>20</v>
      </c>
      <c r="P8" s="35"/>
      <c r="Q8" s="19"/>
      <c r="R8" s="36"/>
      <c r="S8" s="35"/>
      <c r="T8" s="19"/>
      <c r="U8" s="36"/>
      <c r="V8" s="35"/>
      <c r="W8" s="19"/>
      <c r="X8" s="19"/>
      <c r="Y8" s="35"/>
      <c r="Z8" s="19"/>
      <c r="AA8" s="36"/>
      <c r="AB8" s="35"/>
      <c r="AC8" s="19"/>
      <c r="AD8" s="3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5" customFormat="1" ht="12.75">
      <c r="A9" s="60">
        <f t="shared" si="0"/>
        <v>4</v>
      </c>
      <c r="B9" s="213">
        <v>7</v>
      </c>
      <c r="C9" s="213" t="s">
        <v>129</v>
      </c>
      <c r="D9" s="213" t="s">
        <v>215</v>
      </c>
      <c r="E9" s="213" t="s">
        <v>76</v>
      </c>
      <c r="F9" s="54">
        <f>SUM(G9:AD9)</f>
        <v>147</v>
      </c>
      <c r="G9" s="166">
        <v>25</v>
      </c>
      <c r="H9" s="167">
        <v>22</v>
      </c>
      <c r="I9" s="167">
        <v>25</v>
      </c>
      <c r="J9" s="87">
        <v>25</v>
      </c>
      <c r="K9" s="26">
        <v>25</v>
      </c>
      <c r="L9" s="93">
        <v>25</v>
      </c>
      <c r="M9" s="87"/>
      <c r="N9" s="26"/>
      <c r="O9" s="26"/>
      <c r="P9" s="35"/>
      <c r="Q9" s="19"/>
      <c r="R9" s="36"/>
      <c r="S9" s="35"/>
      <c r="T9" s="19"/>
      <c r="U9" s="36"/>
      <c r="V9" s="35"/>
      <c r="W9" s="19"/>
      <c r="X9" s="19"/>
      <c r="Y9" s="35"/>
      <c r="Z9" s="19"/>
      <c r="AA9" s="36"/>
      <c r="AB9" s="35"/>
      <c r="AC9" s="19"/>
      <c r="AD9" s="36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5" customFormat="1" ht="13.5" thickBot="1">
      <c r="A10" s="61">
        <f t="shared" si="0"/>
        <v>5</v>
      </c>
      <c r="B10" s="20">
        <v>57</v>
      </c>
      <c r="C10" s="20" t="s">
        <v>25</v>
      </c>
      <c r="D10" s="20" t="s">
        <v>65</v>
      </c>
      <c r="E10" s="78" t="s">
        <v>32</v>
      </c>
      <c r="F10" s="56">
        <f>SUM(G10:AD10)</f>
        <v>140</v>
      </c>
      <c r="G10" s="88">
        <v>20</v>
      </c>
      <c r="H10" s="139">
        <v>16</v>
      </c>
      <c r="I10" s="139">
        <v>22</v>
      </c>
      <c r="J10" s="88">
        <v>20</v>
      </c>
      <c r="K10" s="27">
        <v>0</v>
      </c>
      <c r="L10" s="94">
        <v>0</v>
      </c>
      <c r="M10" s="37">
        <v>22</v>
      </c>
      <c r="N10" s="20">
        <v>18</v>
      </c>
      <c r="O10" s="20">
        <v>22</v>
      </c>
      <c r="P10" s="88"/>
      <c r="Q10" s="27"/>
      <c r="R10" s="94"/>
      <c r="S10" s="41"/>
      <c r="T10" s="42"/>
      <c r="U10" s="43"/>
      <c r="V10" s="37"/>
      <c r="W10" s="20"/>
      <c r="X10" s="20"/>
      <c r="Y10" s="37"/>
      <c r="Z10" s="20"/>
      <c r="AA10" s="38"/>
      <c r="AB10" s="37"/>
      <c r="AC10" s="20"/>
      <c r="AD10" s="3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5" customFormat="1" ht="12.75">
      <c r="A11" s="62">
        <f t="shared" si="0"/>
        <v>6</v>
      </c>
      <c r="B11" s="116">
        <v>67</v>
      </c>
      <c r="C11" s="30" t="s">
        <v>102</v>
      </c>
      <c r="D11" s="30" t="s">
        <v>116</v>
      </c>
      <c r="E11" s="79" t="s">
        <v>30</v>
      </c>
      <c r="F11" s="55">
        <f>SUM(G11:AD11)</f>
        <v>122</v>
      </c>
      <c r="G11" s="168">
        <v>11</v>
      </c>
      <c r="H11" s="13">
        <v>12</v>
      </c>
      <c r="I11" s="13">
        <v>13</v>
      </c>
      <c r="J11" s="89">
        <v>14</v>
      </c>
      <c r="K11" s="90">
        <v>16</v>
      </c>
      <c r="L11" s="95">
        <v>16</v>
      </c>
      <c r="M11" s="39">
        <v>14</v>
      </c>
      <c r="N11" s="30">
        <v>12</v>
      </c>
      <c r="O11" s="30">
        <v>14</v>
      </c>
      <c r="P11" s="39"/>
      <c r="Q11" s="30"/>
      <c r="R11" s="40"/>
      <c r="S11" s="44"/>
      <c r="T11" s="45"/>
      <c r="U11" s="46"/>
      <c r="V11" s="44"/>
      <c r="W11" s="45"/>
      <c r="X11" s="45"/>
      <c r="Y11" s="44"/>
      <c r="Z11" s="45"/>
      <c r="AA11" s="46"/>
      <c r="AB11" s="44"/>
      <c r="AC11" s="45"/>
      <c r="AD11" s="4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5" customFormat="1" ht="12.75">
      <c r="A12" s="60">
        <f t="shared" si="0"/>
        <v>7</v>
      </c>
      <c r="B12" s="284">
        <v>44</v>
      </c>
      <c r="C12" s="167" t="s">
        <v>21</v>
      </c>
      <c r="D12" s="167" t="s">
        <v>20</v>
      </c>
      <c r="E12" s="131" t="s">
        <v>17</v>
      </c>
      <c r="F12" s="54">
        <f>SUM(G12:AD12)</f>
        <v>120</v>
      </c>
      <c r="G12" s="166">
        <v>12</v>
      </c>
      <c r="H12" s="26">
        <v>11</v>
      </c>
      <c r="I12" s="26">
        <v>14</v>
      </c>
      <c r="J12" s="87">
        <v>12</v>
      </c>
      <c r="K12" s="26">
        <v>14</v>
      </c>
      <c r="L12" s="93">
        <v>14</v>
      </c>
      <c r="M12" s="35">
        <v>16</v>
      </c>
      <c r="N12" s="19">
        <v>15</v>
      </c>
      <c r="O12" s="19">
        <v>12</v>
      </c>
      <c r="P12" s="35"/>
      <c r="Q12" s="19"/>
      <c r="R12" s="36"/>
      <c r="S12" s="35"/>
      <c r="T12" s="19"/>
      <c r="U12" s="36"/>
      <c r="V12" s="35"/>
      <c r="W12" s="19"/>
      <c r="X12" s="19"/>
      <c r="Y12" s="35"/>
      <c r="Z12" s="19"/>
      <c r="AA12" s="36"/>
      <c r="AB12" s="35"/>
      <c r="AC12" s="19"/>
      <c r="AD12" s="3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5" customFormat="1" ht="12.75">
      <c r="A13" s="60">
        <f t="shared" si="0"/>
        <v>8</v>
      </c>
      <c r="B13" s="19">
        <v>50</v>
      </c>
      <c r="C13" s="19" t="s">
        <v>37</v>
      </c>
      <c r="D13" s="19" t="s">
        <v>193</v>
      </c>
      <c r="E13" s="77" t="s">
        <v>30</v>
      </c>
      <c r="F13" s="54">
        <f>SUM(G13:AD13)</f>
        <v>99</v>
      </c>
      <c r="G13" s="87">
        <v>7</v>
      </c>
      <c r="H13" s="26">
        <v>9</v>
      </c>
      <c r="I13" s="26">
        <v>9</v>
      </c>
      <c r="J13" s="87">
        <v>16</v>
      </c>
      <c r="K13" s="26">
        <v>15</v>
      </c>
      <c r="L13" s="93">
        <v>15</v>
      </c>
      <c r="M13" s="35">
        <v>13</v>
      </c>
      <c r="N13" s="19">
        <v>0</v>
      </c>
      <c r="O13" s="19">
        <v>15</v>
      </c>
      <c r="P13" s="35"/>
      <c r="Q13" s="19"/>
      <c r="R13" s="36"/>
      <c r="S13" s="35"/>
      <c r="T13" s="19"/>
      <c r="U13" s="36"/>
      <c r="V13" s="35"/>
      <c r="W13" s="19"/>
      <c r="X13" s="19"/>
      <c r="Y13" s="35"/>
      <c r="Z13" s="19"/>
      <c r="AA13" s="36"/>
      <c r="AB13" s="35"/>
      <c r="AC13" s="19"/>
      <c r="AD13" s="3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5" customFormat="1" ht="12.75">
      <c r="A14" s="60">
        <f t="shared" si="0"/>
        <v>9</v>
      </c>
      <c r="B14" s="19">
        <v>131</v>
      </c>
      <c r="C14" s="19" t="s">
        <v>146</v>
      </c>
      <c r="D14" s="19" t="s">
        <v>306</v>
      </c>
      <c r="E14" s="96" t="s">
        <v>119</v>
      </c>
      <c r="F14" s="54">
        <f>SUM(G14:AD14)</f>
        <v>74</v>
      </c>
      <c r="G14" s="87">
        <v>8</v>
      </c>
      <c r="H14" s="26">
        <v>7</v>
      </c>
      <c r="I14" s="26">
        <v>6</v>
      </c>
      <c r="J14" s="87">
        <v>10</v>
      </c>
      <c r="K14" s="26">
        <v>0</v>
      </c>
      <c r="L14" s="93">
        <v>10</v>
      </c>
      <c r="M14" s="35">
        <v>12</v>
      </c>
      <c r="N14" s="19">
        <v>10</v>
      </c>
      <c r="O14" s="19">
        <v>11</v>
      </c>
      <c r="P14" s="35"/>
      <c r="Q14" s="19"/>
      <c r="R14" s="36"/>
      <c r="S14" s="35"/>
      <c r="T14" s="19"/>
      <c r="U14" s="36"/>
      <c r="V14" s="35"/>
      <c r="W14" s="19"/>
      <c r="X14" s="19"/>
      <c r="Y14" s="35"/>
      <c r="Z14" s="19"/>
      <c r="AA14" s="36"/>
      <c r="AB14" s="35"/>
      <c r="AC14" s="19"/>
      <c r="AD14" s="36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5" customFormat="1" ht="13.5" thickBot="1">
      <c r="A15" s="61">
        <f t="shared" si="0"/>
        <v>10</v>
      </c>
      <c r="B15" s="372">
        <v>37</v>
      </c>
      <c r="C15" s="372" t="s">
        <v>128</v>
      </c>
      <c r="D15" s="372" t="s">
        <v>133</v>
      </c>
      <c r="E15" s="356" t="s">
        <v>8</v>
      </c>
      <c r="F15" s="56">
        <f>SUM(G15:AD15)</f>
        <v>69</v>
      </c>
      <c r="G15" s="88">
        <v>0</v>
      </c>
      <c r="H15" s="27">
        <v>6</v>
      </c>
      <c r="I15" s="27">
        <v>7</v>
      </c>
      <c r="J15" s="88">
        <v>9</v>
      </c>
      <c r="K15" s="27">
        <v>11</v>
      </c>
      <c r="L15" s="94">
        <v>12</v>
      </c>
      <c r="M15" s="37">
        <v>7</v>
      </c>
      <c r="N15" s="20">
        <v>7</v>
      </c>
      <c r="O15" s="20">
        <v>10</v>
      </c>
      <c r="P15" s="88"/>
      <c r="Q15" s="27"/>
      <c r="R15" s="94"/>
      <c r="S15" s="37"/>
      <c r="T15" s="20"/>
      <c r="U15" s="38"/>
      <c r="V15" s="37"/>
      <c r="W15" s="20"/>
      <c r="X15" s="20"/>
      <c r="Y15" s="37"/>
      <c r="Z15" s="20"/>
      <c r="AA15" s="38"/>
      <c r="AB15" s="37"/>
      <c r="AC15" s="20"/>
      <c r="AD15" s="3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5" customFormat="1" ht="12.75">
      <c r="A16" s="62">
        <f t="shared" si="0"/>
        <v>11</v>
      </c>
      <c r="B16" s="212">
        <v>15</v>
      </c>
      <c r="C16" s="212" t="s">
        <v>44</v>
      </c>
      <c r="D16" s="212" t="s">
        <v>117</v>
      </c>
      <c r="E16" s="79" t="s">
        <v>68</v>
      </c>
      <c r="F16" s="55">
        <f>SUM(G16:AD16)</f>
        <v>67</v>
      </c>
      <c r="G16" s="89">
        <v>10</v>
      </c>
      <c r="H16" s="90">
        <v>10</v>
      </c>
      <c r="I16" s="90">
        <v>11</v>
      </c>
      <c r="J16" s="89">
        <v>11</v>
      </c>
      <c r="K16" s="90">
        <v>12</v>
      </c>
      <c r="L16" s="95">
        <v>13</v>
      </c>
      <c r="M16" s="39"/>
      <c r="N16" s="30"/>
      <c r="O16" s="30"/>
      <c r="P16" s="39"/>
      <c r="Q16" s="30"/>
      <c r="R16" s="40"/>
      <c r="S16" s="39"/>
      <c r="T16" s="30"/>
      <c r="U16" s="40"/>
      <c r="V16" s="44"/>
      <c r="W16" s="45"/>
      <c r="X16" s="45"/>
      <c r="Y16" s="44"/>
      <c r="Z16" s="45"/>
      <c r="AA16" s="46"/>
      <c r="AB16" s="44"/>
      <c r="AC16" s="45"/>
      <c r="AD16" s="4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5" customFormat="1" ht="12.75">
      <c r="A17" s="60">
        <f t="shared" si="0"/>
        <v>12</v>
      </c>
      <c r="B17" s="19">
        <v>319</v>
      </c>
      <c r="C17" s="19" t="s">
        <v>310</v>
      </c>
      <c r="D17" s="19" t="s">
        <v>311</v>
      </c>
      <c r="E17" s="96" t="s">
        <v>30</v>
      </c>
      <c r="F17" s="54">
        <f>SUM(G17:AD17)</f>
        <v>64</v>
      </c>
      <c r="G17" s="87"/>
      <c r="H17" s="167"/>
      <c r="I17" s="167"/>
      <c r="J17" s="87">
        <v>13</v>
      </c>
      <c r="K17" s="26">
        <v>13</v>
      </c>
      <c r="L17" s="93">
        <v>0</v>
      </c>
      <c r="M17" s="35">
        <v>11</v>
      </c>
      <c r="N17" s="19">
        <v>14</v>
      </c>
      <c r="O17" s="19">
        <v>13</v>
      </c>
      <c r="P17" s="35"/>
      <c r="Q17" s="19"/>
      <c r="R17" s="36"/>
      <c r="S17" s="35"/>
      <c r="T17" s="19"/>
      <c r="U17" s="36"/>
      <c r="V17" s="35"/>
      <c r="W17" s="19"/>
      <c r="X17" s="19"/>
      <c r="Y17" s="35"/>
      <c r="Z17" s="19"/>
      <c r="AA17" s="36"/>
      <c r="AB17" s="35"/>
      <c r="AC17" s="19"/>
      <c r="AD17" s="3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5" customFormat="1" ht="12.75">
      <c r="A18" s="60">
        <f t="shared" si="0"/>
        <v>13</v>
      </c>
      <c r="B18" s="19">
        <v>3</v>
      </c>
      <c r="C18" s="19" t="s">
        <v>98</v>
      </c>
      <c r="D18" s="19" t="s">
        <v>195</v>
      </c>
      <c r="E18" s="77" t="s">
        <v>216</v>
      </c>
      <c r="F18" s="54">
        <f>SUM(G18:AD18)</f>
        <v>63</v>
      </c>
      <c r="G18" s="35">
        <v>18</v>
      </c>
      <c r="H18" s="26">
        <v>25</v>
      </c>
      <c r="I18" s="26">
        <v>20</v>
      </c>
      <c r="J18" s="87"/>
      <c r="K18" s="26"/>
      <c r="L18" s="93"/>
      <c r="M18" s="35"/>
      <c r="N18" s="19"/>
      <c r="O18" s="19"/>
      <c r="P18" s="35"/>
      <c r="Q18" s="19"/>
      <c r="R18" s="36"/>
      <c r="S18" s="35"/>
      <c r="T18" s="19"/>
      <c r="U18" s="36"/>
      <c r="V18" s="35"/>
      <c r="W18" s="19"/>
      <c r="X18" s="19"/>
      <c r="Y18" s="35"/>
      <c r="Z18" s="19"/>
      <c r="AA18" s="36"/>
      <c r="AB18" s="35"/>
      <c r="AC18" s="19"/>
      <c r="AD18" s="3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5" customFormat="1" ht="12.75">
      <c r="A19" s="60">
        <f t="shared" si="0"/>
        <v>14</v>
      </c>
      <c r="B19" s="213">
        <v>24</v>
      </c>
      <c r="C19" s="26" t="s">
        <v>369</v>
      </c>
      <c r="D19" s="26" t="s">
        <v>368</v>
      </c>
      <c r="E19" s="96" t="s">
        <v>385</v>
      </c>
      <c r="F19" s="54">
        <f>SUM(G19:AD19)</f>
        <v>53</v>
      </c>
      <c r="G19" s="87">
        <v>6</v>
      </c>
      <c r="H19" s="26">
        <v>0</v>
      </c>
      <c r="I19" s="26">
        <v>3</v>
      </c>
      <c r="J19" s="87">
        <v>6</v>
      </c>
      <c r="K19" s="26">
        <v>7</v>
      </c>
      <c r="L19" s="93">
        <v>8</v>
      </c>
      <c r="M19" s="35">
        <v>9</v>
      </c>
      <c r="N19" s="19">
        <v>6</v>
      </c>
      <c r="O19" s="19">
        <v>8</v>
      </c>
      <c r="P19" s="35"/>
      <c r="Q19" s="19"/>
      <c r="R19" s="36"/>
      <c r="S19" s="35"/>
      <c r="T19" s="19"/>
      <c r="U19" s="36"/>
      <c r="V19" s="35"/>
      <c r="W19" s="19"/>
      <c r="X19" s="19"/>
      <c r="Y19" s="35"/>
      <c r="Z19" s="19"/>
      <c r="AA19" s="36"/>
      <c r="AB19" s="35"/>
      <c r="AC19" s="19"/>
      <c r="AD19" s="36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5" customFormat="1" ht="13.5" thickBot="1">
      <c r="A20" s="61">
        <f t="shared" si="0"/>
        <v>15</v>
      </c>
      <c r="B20" s="214">
        <v>41</v>
      </c>
      <c r="C20" s="214" t="s">
        <v>22</v>
      </c>
      <c r="D20" s="214" t="s">
        <v>28</v>
      </c>
      <c r="E20" s="78" t="s">
        <v>29</v>
      </c>
      <c r="F20" s="56">
        <f>SUM(G20:AD20)</f>
        <v>49</v>
      </c>
      <c r="G20" s="88">
        <v>15</v>
      </c>
      <c r="H20" s="27">
        <v>18</v>
      </c>
      <c r="I20" s="27">
        <v>16</v>
      </c>
      <c r="J20" s="88"/>
      <c r="K20" s="27"/>
      <c r="L20" s="94"/>
      <c r="M20" s="41"/>
      <c r="N20" s="42"/>
      <c r="O20" s="42"/>
      <c r="P20" s="41"/>
      <c r="Q20" s="42"/>
      <c r="R20" s="43"/>
      <c r="S20" s="41"/>
      <c r="T20" s="42"/>
      <c r="U20" s="43"/>
      <c r="V20" s="37"/>
      <c r="W20" s="20"/>
      <c r="X20" s="20"/>
      <c r="Y20" s="37"/>
      <c r="Z20" s="20"/>
      <c r="AA20" s="38"/>
      <c r="AB20" s="37"/>
      <c r="AC20" s="20"/>
      <c r="AD20" s="3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5" customFormat="1" ht="12.75">
      <c r="A21" s="291">
        <f aca="true" t="shared" si="1" ref="A21:A26">+A20+1</f>
        <v>16</v>
      </c>
      <c r="B21" s="292">
        <v>11</v>
      </c>
      <c r="C21" s="292" t="s">
        <v>161</v>
      </c>
      <c r="D21" s="292" t="s">
        <v>160</v>
      </c>
      <c r="E21" s="86" t="s">
        <v>103</v>
      </c>
      <c r="F21" s="67">
        <f>SUM(G21:AD21)</f>
        <v>47</v>
      </c>
      <c r="G21" s="241">
        <v>9</v>
      </c>
      <c r="H21" s="181">
        <v>8</v>
      </c>
      <c r="I21" s="181">
        <v>8</v>
      </c>
      <c r="J21" s="241">
        <v>5</v>
      </c>
      <c r="K21" s="181">
        <v>8</v>
      </c>
      <c r="L21" s="242">
        <v>9</v>
      </c>
      <c r="M21" s="44"/>
      <c r="N21" s="45"/>
      <c r="O21" s="45"/>
      <c r="P21" s="44"/>
      <c r="Q21" s="45"/>
      <c r="R21" s="46"/>
      <c r="S21" s="44"/>
      <c r="T21" s="45"/>
      <c r="U21" s="46"/>
      <c r="V21" s="44"/>
      <c r="W21" s="45"/>
      <c r="X21" s="45"/>
      <c r="Y21" s="44"/>
      <c r="Z21" s="45"/>
      <c r="AA21" s="46"/>
      <c r="AB21" s="44"/>
      <c r="AC21" s="45"/>
      <c r="AD21" s="46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5" customFormat="1" ht="12.75">
      <c r="A22" s="60">
        <f t="shared" si="1"/>
        <v>17</v>
      </c>
      <c r="B22" s="213">
        <v>14</v>
      </c>
      <c r="C22" s="26" t="s">
        <v>102</v>
      </c>
      <c r="D22" s="293" t="s">
        <v>101</v>
      </c>
      <c r="E22" s="96" t="s">
        <v>8</v>
      </c>
      <c r="F22" s="54">
        <f>SUM(G22:AD22)</f>
        <v>47</v>
      </c>
      <c r="G22" s="87"/>
      <c r="H22" s="26"/>
      <c r="I22" s="26"/>
      <c r="J22" s="87">
        <v>7</v>
      </c>
      <c r="K22" s="26">
        <v>10</v>
      </c>
      <c r="L22" s="93">
        <v>11</v>
      </c>
      <c r="M22" s="35">
        <v>8</v>
      </c>
      <c r="N22" s="19">
        <v>11</v>
      </c>
      <c r="O22" s="19">
        <v>0</v>
      </c>
      <c r="P22" s="35"/>
      <c r="Q22" s="19"/>
      <c r="R22" s="36"/>
      <c r="S22" s="35"/>
      <c r="T22" s="19"/>
      <c r="U22" s="36"/>
      <c r="V22" s="35"/>
      <c r="W22" s="19"/>
      <c r="X22" s="19"/>
      <c r="Y22" s="35"/>
      <c r="Z22" s="19"/>
      <c r="AA22" s="36"/>
      <c r="AB22" s="35"/>
      <c r="AC22" s="19"/>
      <c r="AD22" s="36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5" customFormat="1" ht="12.75">
      <c r="A23" s="60">
        <f t="shared" si="1"/>
        <v>18</v>
      </c>
      <c r="B23" s="19">
        <v>2</v>
      </c>
      <c r="C23" s="19" t="s">
        <v>242</v>
      </c>
      <c r="D23" s="19" t="s">
        <v>18</v>
      </c>
      <c r="E23" s="77" t="s">
        <v>17</v>
      </c>
      <c r="F23" s="54">
        <f>SUM(G23:AD23)</f>
        <v>47</v>
      </c>
      <c r="G23" s="87"/>
      <c r="H23" s="167"/>
      <c r="I23" s="167"/>
      <c r="J23" s="87"/>
      <c r="K23" s="26"/>
      <c r="L23" s="93"/>
      <c r="M23" s="35">
        <v>15</v>
      </c>
      <c r="N23" s="19">
        <v>16</v>
      </c>
      <c r="O23" s="19">
        <v>16</v>
      </c>
      <c r="P23" s="35"/>
      <c r="Q23" s="19"/>
      <c r="R23" s="36"/>
      <c r="S23" s="35"/>
      <c r="T23" s="19"/>
      <c r="U23" s="36"/>
      <c r="V23" s="35"/>
      <c r="W23" s="19"/>
      <c r="X23" s="19"/>
      <c r="Y23" s="35"/>
      <c r="Z23" s="19"/>
      <c r="AA23" s="36"/>
      <c r="AB23" s="35"/>
      <c r="AC23" s="19"/>
      <c r="AD23" s="36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5" customFormat="1" ht="12.75">
      <c r="A24" s="60">
        <f t="shared" si="1"/>
        <v>19</v>
      </c>
      <c r="B24" s="19">
        <v>670</v>
      </c>
      <c r="C24" s="26" t="s">
        <v>105</v>
      </c>
      <c r="D24" s="26" t="s">
        <v>35</v>
      </c>
      <c r="E24" s="77" t="s">
        <v>76</v>
      </c>
      <c r="F24" s="54">
        <f>SUM(G24:AD24)</f>
        <v>38</v>
      </c>
      <c r="G24" s="166">
        <v>13</v>
      </c>
      <c r="H24" s="26">
        <v>13</v>
      </c>
      <c r="I24" s="26">
        <v>12</v>
      </c>
      <c r="J24" s="87"/>
      <c r="K24" s="26"/>
      <c r="L24" s="93"/>
      <c r="M24" s="35"/>
      <c r="N24" s="19"/>
      <c r="O24" s="19"/>
      <c r="P24" s="35"/>
      <c r="Q24" s="19"/>
      <c r="R24" s="36"/>
      <c r="S24" s="35"/>
      <c r="T24" s="19"/>
      <c r="U24" s="36"/>
      <c r="V24" s="35"/>
      <c r="W24" s="19"/>
      <c r="X24" s="19"/>
      <c r="Y24" s="35"/>
      <c r="Z24" s="19"/>
      <c r="AA24" s="36"/>
      <c r="AB24" s="35"/>
      <c r="AC24" s="19"/>
      <c r="AD24" s="36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5" customFormat="1" ht="13.5" thickBot="1">
      <c r="A25" s="61">
        <f t="shared" si="1"/>
        <v>20</v>
      </c>
      <c r="B25" s="214">
        <v>797</v>
      </c>
      <c r="C25" s="27" t="s">
        <v>26</v>
      </c>
      <c r="D25" s="27" t="s">
        <v>207</v>
      </c>
      <c r="E25" s="211" t="s">
        <v>389</v>
      </c>
      <c r="F25" s="56">
        <f>SUM(G25:AD25)</f>
        <v>34</v>
      </c>
      <c r="G25" s="88">
        <v>5</v>
      </c>
      <c r="H25" s="27">
        <v>3</v>
      </c>
      <c r="I25" s="27">
        <v>2</v>
      </c>
      <c r="J25" s="88">
        <v>8</v>
      </c>
      <c r="K25" s="27">
        <v>9</v>
      </c>
      <c r="L25" s="94">
        <v>7</v>
      </c>
      <c r="M25" s="37"/>
      <c r="N25" s="20"/>
      <c r="O25" s="20"/>
      <c r="P25" s="37"/>
      <c r="Q25" s="20"/>
      <c r="R25" s="38"/>
      <c r="S25" s="37"/>
      <c r="T25" s="20"/>
      <c r="U25" s="38"/>
      <c r="V25" s="37"/>
      <c r="W25" s="20"/>
      <c r="X25" s="20"/>
      <c r="Y25" s="37"/>
      <c r="Z25" s="20"/>
      <c r="AA25" s="38"/>
      <c r="AB25" s="37"/>
      <c r="AC25" s="20"/>
      <c r="AD25" s="3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5" customFormat="1" ht="12.75">
      <c r="A26" s="62">
        <f t="shared" si="1"/>
        <v>21</v>
      </c>
      <c r="B26" s="212">
        <v>14</v>
      </c>
      <c r="C26" s="90" t="s">
        <v>366</v>
      </c>
      <c r="D26" s="90" t="s">
        <v>300</v>
      </c>
      <c r="E26" s="90" t="s">
        <v>388</v>
      </c>
      <c r="F26" s="55">
        <f>SUM(G26:AD26)</f>
        <v>32</v>
      </c>
      <c r="G26" s="89">
        <v>0</v>
      </c>
      <c r="H26" s="90">
        <v>5</v>
      </c>
      <c r="I26" s="90">
        <v>4</v>
      </c>
      <c r="J26" s="89"/>
      <c r="K26" s="90"/>
      <c r="L26" s="95"/>
      <c r="M26" s="39">
        <v>10</v>
      </c>
      <c r="N26" s="30">
        <v>13</v>
      </c>
      <c r="O26" s="30">
        <v>0</v>
      </c>
      <c r="P26" s="39"/>
      <c r="Q26" s="30"/>
      <c r="R26" s="40"/>
      <c r="S26" s="39"/>
      <c r="T26" s="30"/>
      <c r="U26" s="40"/>
      <c r="V26" s="39"/>
      <c r="W26" s="30"/>
      <c r="X26" s="30"/>
      <c r="Y26" s="44"/>
      <c r="Z26" s="45"/>
      <c r="AA26" s="46"/>
      <c r="AB26" s="44"/>
      <c r="AC26" s="45"/>
      <c r="AD26" s="46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5" customFormat="1" ht="12.75">
      <c r="A27" s="60">
        <f t="shared" si="0"/>
        <v>22</v>
      </c>
      <c r="B27" s="195">
        <v>56</v>
      </c>
      <c r="C27" s="195" t="s">
        <v>165</v>
      </c>
      <c r="D27" s="195" t="s">
        <v>454</v>
      </c>
      <c r="E27" s="203" t="s">
        <v>8</v>
      </c>
      <c r="F27" s="54">
        <f>SUM(G27:AD27)</f>
        <v>17</v>
      </c>
      <c r="G27" s="87"/>
      <c r="H27" s="26"/>
      <c r="I27" s="26"/>
      <c r="J27" s="87"/>
      <c r="K27" s="26"/>
      <c r="L27" s="93"/>
      <c r="M27" s="87">
        <v>0</v>
      </c>
      <c r="N27" s="26">
        <v>8</v>
      </c>
      <c r="O27" s="26">
        <v>9</v>
      </c>
      <c r="P27" s="35"/>
      <c r="Q27" s="19"/>
      <c r="R27" s="36"/>
      <c r="S27" s="35"/>
      <c r="T27" s="19"/>
      <c r="U27" s="36"/>
      <c r="V27" s="35"/>
      <c r="W27" s="19"/>
      <c r="X27" s="19"/>
      <c r="Y27" s="35"/>
      <c r="Z27" s="19"/>
      <c r="AA27" s="36"/>
      <c r="AB27" s="35"/>
      <c r="AC27" s="19"/>
      <c r="AD27" s="36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5" customFormat="1" ht="12.75">
      <c r="A28" s="60">
        <f t="shared" si="0"/>
        <v>23</v>
      </c>
      <c r="B28" s="19">
        <v>46</v>
      </c>
      <c r="C28" s="19" t="s">
        <v>99</v>
      </c>
      <c r="D28" s="19" t="s">
        <v>455</v>
      </c>
      <c r="E28" s="96" t="s">
        <v>8</v>
      </c>
      <c r="F28" s="54">
        <f>SUM(G28:AD28)</f>
        <v>9</v>
      </c>
      <c r="G28" s="87"/>
      <c r="H28" s="167"/>
      <c r="I28" s="167"/>
      <c r="J28" s="87"/>
      <c r="K28" s="26"/>
      <c r="L28" s="93"/>
      <c r="M28" s="35">
        <v>0</v>
      </c>
      <c r="N28" s="19">
        <v>9</v>
      </c>
      <c r="O28" s="19">
        <v>0</v>
      </c>
      <c r="P28" s="35"/>
      <c r="Q28" s="19"/>
      <c r="R28" s="36"/>
      <c r="S28" s="35"/>
      <c r="T28" s="19"/>
      <c r="U28" s="36"/>
      <c r="V28" s="35"/>
      <c r="W28" s="19"/>
      <c r="X28" s="19"/>
      <c r="Y28" s="35"/>
      <c r="Z28" s="19"/>
      <c r="AA28" s="36"/>
      <c r="AB28" s="35"/>
      <c r="AC28" s="19"/>
      <c r="AD28" s="36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5" customFormat="1" ht="12.75">
      <c r="A29" s="60">
        <f t="shared" si="0"/>
        <v>24</v>
      </c>
      <c r="B29" s="98">
        <v>16</v>
      </c>
      <c r="C29" s="182" t="s">
        <v>16</v>
      </c>
      <c r="D29" s="182" t="s">
        <v>204</v>
      </c>
      <c r="E29" s="183" t="s">
        <v>33</v>
      </c>
      <c r="F29" s="54">
        <f>SUM(G29:AD29)</f>
        <v>5</v>
      </c>
      <c r="G29" s="166">
        <v>0</v>
      </c>
      <c r="H29" s="26">
        <v>0</v>
      </c>
      <c r="I29" s="26">
        <v>5</v>
      </c>
      <c r="J29" s="87"/>
      <c r="K29" s="26"/>
      <c r="L29" s="93"/>
      <c r="M29" s="35"/>
      <c r="N29" s="19"/>
      <c r="O29" s="19"/>
      <c r="P29" s="35"/>
      <c r="Q29" s="19"/>
      <c r="R29" s="36"/>
      <c r="S29" s="35"/>
      <c r="T29" s="19"/>
      <c r="U29" s="36"/>
      <c r="V29" s="35"/>
      <c r="W29" s="19"/>
      <c r="X29" s="19"/>
      <c r="Y29" s="35"/>
      <c r="Z29" s="19"/>
      <c r="AA29" s="36"/>
      <c r="AB29" s="35"/>
      <c r="AC29" s="19"/>
      <c r="AD29" s="36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5" customFormat="1" ht="13.5" thickBot="1">
      <c r="A30" s="61">
        <f t="shared" si="0"/>
        <v>25</v>
      </c>
      <c r="B30" s="20">
        <v>124</v>
      </c>
      <c r="C30" s="27" t="s">
        <v>105</v>
      </c>
      <c r="D30" s="27" t="s">
        <v>367</v>
      </c>
      <c r="E30" s="211" t="s">
        <v>386</v>
      </c>
      <c r="F30" s="56">
        <f>SUM(G30:AD30)</f>
        <v>4</v>
      </c>
      <c r="G30" s="138">
        <v>0</v>
      </c>
      <c r="H30" s="139">
        <v>4</v>
      </c>
      <c r="I30" s="139">
        <v>0</v>
      </c>
      <c r="J30" s="88"/>
      <c r="K30" s="27"/>
      <c r="L30" s="94"/>
      <c r="M30" s="37"/>
      <c r="N30" s="20"/>
      <c r="O30" s="20"/>
      <c r="P30" s="37"/>
      <c r="Q30" s="20"/>
      <c r="R30" s="38"/>
      <c r="S30" s="37"/>
      <c r="T30" s="20"/>
      <c r="U30" s="38"/>
      <c r="V30" s="37"/>
      <c r="W30" s="20"/>
      <c r="X30" s="20"/>
      <c r="Y30" s="37"/>
      <c r="Z30" s="20"/>
      <c r="AA30" s="38"/>
      <c r="AB30" s="37"/>
      <c r="AC30" s="20"/>
      <c r="AD30" s="3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5" customFormat="1" ht="12.75">
      <c r="A31" s="62">
        <f t="shared" si="0"/>
        <v>26</v>
      </c>
      <c r="B31" s="30">
        <v>120</v>
      </c>
      <c r="C31" s="30" t="s">
        <v>48</v>
      </c>
      <c r="D31" s="30" t="s">
        <v>392</v>
      </c>
      <c r="E31" s="260" t="s">
        <v>8</v>
      </c>
      <c r="F31" s="55">
        <f>SUM(G31:AD31)</f>
        <v>4</v>
      </c>
      <c r="G31" s="89"/>
      <c r="H31" s="90"/>
      <c r="I31" s="90"/>
      <c r="J31" s="89">
        <v>4</v>
      </c>
      <c r="K31" s="90">
        <v>0</v>
      </c>
      <c r="L31" s="95">
        <v>0</v>
      </c>
      <c r="M31" s="39"/>
      <c r="N31" s="30"/>
      <c r="O31" s="30"/>
      <c r="P31" s="39"/>
      <c r="Q31" s="30"/>
      <c r="R31" s="40"/>
      <c r="S31" s="44"/>
      <c r="T31" s="45"/>
      <c r="U31" s="46"/>
      <c r="V31" s="44"/>
      <c r="W31" s="45"/>
      <c r="X31" s="45"/>
      <c r="Y31" s="44"/>
      <c r="Z31" s="45"/>
      <c r="AA31" s="46"/>
      <c r="AB31" s="44"/>
      <c r="AC31" s="45"/>
      <c r="AD31" s="46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5" customFormat="1" ht="12.75">
      <c r="A32" s="60">
        <f t="shared" si="0"/>
        <v>27</v>
      </c>
      <c r="B32" s="98">
        <v>70</v>
      </c>
      <c r="C32" s="182" t="s">
        <v>22</v>
      </c>
      <c r="D32" s="98" t="s">
        <v>113</v>
      </c>
      <c r="E32" s="83" t="s">
        <v>76</v>
      </c>
      <c r="F32" s="54">
        <f>SUM(G32:AD32)</f>
        <v>2</v>
      </c>
      <c r="G32" s="87">
        <v>0</v>
      </c>
      <c r="H32" s="26">
        <v>2</v>
      </c>
      <c r="I32" s="26">
        <v>0</v>
      </c>
      <c r="J32" s="87"/>
      <c r="K32" s="26"/>
      <c r="L32" s="93"/>
      <c r="M32" s="35"/>
      <c r="N32" s="19"/>
      <c r="O32" s="19"/>
      <c r="P32" s="35"/>
      <c r="Q32" s="19"/>
      <c r="R32" s="36"/>
      <c r="S32" s="35"/>
      <c r="T32" s="19"/>
      <c r="U32" s="36"/>
      <c r="V32" s="35"/>
      <c r="W32" s="19"/>
      <c r="X32" s="19"/>
      <c r="Y32" s="35"/>
      <c r="Z32" s="19"/>
      <c r="AA32" s="36"/>
      <c r="AB32" s="35"/>
      <c r="AC32" s="19"/>
      <c r="AD32" s="36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5" customFormat="1" ht="12.75">
      <c r="A33" s="60">
        <f t="shared" si="0"/>
        <v>28</v>
      </c>
      <c r="B33" s="213"/>
      <c r="C33" s="16"/>
      <c r="D33" s="16"/>
      <c r="E33" s="83" t="s">
        <v>8</v>
      </c>
      <c r="F33" s="54">
        <f>SUM(G33:AD33)</f>
        <v>0</v>
      </c>
      <c r="G33" s="87"/>
      <c r="H33" s="26"/>
      <c r="I33" s="26"/>
      <c r="J33" s="87"/>
      <c r="K33" s="26"/>
      <c r="L33" s="93"/>
      <c r="M33" s="35"/>
      <c r="N33" s="19"/>
      <c r="O33" s="19"/>
      <c r="P33" s="35"/>
      <c r="Q33" s="19"/>
      <c r="R33" s="19"/>
      <c r="S33" s="35"/>
      <c r="T33" s="19"/>
      <c r="U33" s="36"/>
      <c r="V33" s="35"/>
      <c r="W33" s="19"/>
      <c r="X33" s="19"/>
      <c r="Y33" s="35"/>
      <c r="Z33" s="19"/>
      <c r="AA33" s="36"/>
      <c r="AB33" s="35"/>
      <c r="AC33" s="19"/>
      <c r="AD33" s="36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5" customFormat="1" ht="12.75">
      <c r="A34" s="60">
        <f t="shared" si="0"/>
        <v>29</v>
      </c>
      <c r="B34" s="19"/>
      <c r="C34" s="19"/>
      <c r="D34" s="19"/>
      <c r="E34" s="19" t="s">
        <v>8</v>
      </c>
      <c r="F34" s="54">
        <f>SUM(G34:AD34)</f>
        <v>0</v>
      </c>
      <c r="G34" s="87"/>
      <c r="H34" s="26"/>
      <c r="I34" s="26"/>
      <c r="J34" s="87"/>
      <c r="K34" s="26"/>
      <c r="L34" s="93"/>
      <c r="M34" s="35"/>
      <c r="N34" s="19"/>
      <c r="O34" s="19"/>
      <c r="P34" s="35"/>
      <c r="Q34" s="19"/>
      <c r="R34" s="19"/>
      <c r="S34" s="35"/>
      <c r="T34" s="19"/>
      <c r="U34" s="36"/>
      <c r="V34" s="35"/>
      <c r="W34" s="19"/>
      <c r="X34" s="19"/>
      <c r="Y34" s="35"/>
      <c r="Z34" s="19"/>
      <c r="AA34" s="36"/>
      <c r="AB34" s="35"/>
      <c r="AC34" s="19"/>
      <c r="AD34" s="36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5" customFormat="1" ht="13.5" thickBot="1">
      <c r="A35" s="61">
        <f t="shared" si="0"/>
        <v>30</v>
      </c>
      <c r="B35" s="294"/>
      <c r="C35" s="294"/>
      <c r="D35" s="294"/>
      <c r="E35" s="295" t="s">
        <v>8</v>
      </c>
      <c r="F35" s="56">
        <f>SUM(G35:AD35)</f>
        <v>0</v>
      </c>
      <c r="G35" s="138"/>
      <c r="H35" s="27"/>
      <c r="I35" s="27"/>
      <c r="J35" s="88"/>
      <c r="K35" s="27"/>
      <c r="L35" s="94"/>
      <c r="M35" s="37"/>
      <c r="N35" s="20"/>
      <c r="O35" s="20"/>
      <c r="P35" s="37"/>
      <c r="Q35" s="20"/>
      <c r="R35" s="38"/>
      <c r="S35" s="37"/>
      <c r="T35" s="20"/>
      <c r="U35" s="38"/>
      <c r="V35" s="37"/>
      <c r="W35" s="20"/>
      <c r="X35" s="20"/>
      <c r="Y35" s="37"/>
      <c r="Z35" s="20"/>
      <c r="AA35" s="38"/>
      <c r="AB35" s="37"/>
      <c r="AC35" s="20"/>
      <c r="AD35" s="3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5" customFormat="1" ht="12.75">
      <c r="A36" s="62">
        <f aca="true" t="shared" si="2" ref="A36:A45">+A35+1</f>
        <v>31</v>
      </c>
      <c r="B36" s="30"/>
      <c r="C36" s="30"/>
      <c r="D36" s="30"/>
      <c r="E36" s="79" t="s">
        <v>8</v>
      </c>
      <c r="F36" s="55">
        <f>SUM(G36:AD36)</f>
        <v>0</v>
      </c>
      <c r="G36" s="89"/>
      <c r="H36" s="90"/>
      <c r="I36" s="90"/>
      <c r="J36" s="89"/>
      <c r="K36" s="90"/>
      <c r="L36" s="95"/>
      <c r="M36" s="89"/>
      <c r="N36" s="90"/>
      <c r="O36" s="90"/>
      <c r="P36" s="39"/>
      <c r="Q36" s="30"/>
      <c r="R36" s="40"/>
      <c r="S36" s="44"/>
      <c r="T36" s="45"/>
      <c r="U36" s="46"/>
      <c r="V36" s="44"/>
      <c r="W36" s="45"/>
      <c r="X36" s="45"/>
      <c r="Y36" s="44"/>
      <c r="Z36" s="45"/>
      <c r="AA36" s="46"/>
      <c r="AB36" s="44"/>
      <c r="AC36" s="45"/>
      <c r="AD36" s="46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5" customFormat="1" ht="12.75">
      <c r="A37" s="60">
        <f t="shared" si="2"/>
        <v>32</v>
      </c>
      <c r="B37" s="213"/>
      <c r="C37" s="213"/>
      <c r="D37" s="213"/>
      <c r="E37" s="77" t="s">
        <v>8</v>
      </c>
      <c r="F37" s="54">
        <f>SUM(G37:AD37)</f>
        <v>0</v>
      </c>
      <c r="G37" s="87"/>
      <c r="H37" s="19"/>
      <c r="I37" s="19"/>
      <c r="J37" s="87"/>
      <c r="K37" s="26"/>
      <c r="L37" s="93"/>
      <c r="M37" s="35"/>
      <c r="N37" s="19"/>
      <c r="O37" s="19"/>
      <c r="P37" s="35"/>
      <c r="Q37" s="19"/>
      <c r="R37" s="36"/>
      <c r="S37" s="35"/>
      <c r="T37" s="19"/>
      <c r="U37" s="36"/>
      <c r="V37" s="35"/>
      <c r="W37" s="19"/>
      <c r="X37" s="19"/>
      <c r="Y37" s="35"/>
      <c r="Z37" s="19"/>
      <c r="AA37" s="36"/>
      <c r="AB37" s="35"/>
      <c r="AC37" s="19"/>
      <c r="AD37" s="36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5" customFormat="1" ht="12.75">
      <c r="A38" s="60">
        <f t="shared" si="2"/>
        <v>33</v>
      </c>
      <c r="B38" s="26"/>
      <c r="C38" s="26"/>
      <c r="D38" s="26"/>
      <c r="E38" s="26" t="s">
        <v>8</v>
      </c>
      <c r="F38" s="54">
        <f>SUM(G38:AD38)</f>
        <v>0</v>
      </c>
      <c r="G38" s="87"/>
      <c r="H38" s="26"/>
      <c r="I38" s="26"/>
      <c r="J38" s="87"/>
      <c r="K38" s="26"/>
      <c r="L38" s="93"/>
      <c r="M38" s="35"/>
      <c r="N38" s="19"/>
      <c r="O38" s="19"/>
      <c r="P38" s="35"/>
      <c r="Q38" s="19"/>
      <c r="R38" s="36"/>
      <c r="S38" s="35"/>
      <c r="T38" s="19"/>
      <c r="U38" s="36"/>
      <c r="V38" s="35"/>
      <c r="W38" s="19"/>
      <c r="X38" s="19"/>
      <c r="Y38" s="35"/>
      <c r="Z38" s="19"/>
      <c r="AA38" s="36"/>
      <c r="AB38" s="35"/>
      <c r="AC38" s="19"/>
      <c r="AD38" s="36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5" customFormat="1" ht="12.75">
      <c r="A39" s="60">
        <f t="shared" si="2"/>
        <v>34</v>
      </c>
      <c r="B39" s="19"/>
      <c r="C39" s="19"/>
      <c r="D39" s="19"/>
      <c r="E39" s="77" t="s">
        <v>8</v>
      </c>
      <c r="F39" s="54">
        <f>SUM(G39:AD39)</f>
        <v>0</v>
      </c>
      <c r="G39" s="87"/>
      <c r="H39" s="26"/>
      <c r="I39" s="26"/>
      <c r="J39" s="87"/>
      <c r="K39" s="26"/>
      <c r="L39" s="93"/>
      <c r="M39" s="35"/>
      <c r="N39" s="19"/>
      <c r="O39" s="19"/>
      <c r="P39" s="35"/>
      <c r="Q39" s="19"/>
      <c r="R39" s="19"/>
      <c r="S39" s="35"/>
      <c r="T39" s="19"/>
      <c r="U39" s="36"/>
      <c r="V39" s="35"/>
      <c r="W39" s="19"/>
      <c r="X39" s="19"/>
      <c r="Y39" s="35"/>
      <c r="Z39" s="19"/>
      <c r="AA39" s="36"/>
      <c r="AB39" s="35"/>
      <c r="AC39" s="19"/>
      <c r="AD39" s="36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5" customFormat="1" ht="13.5" thickBot="1">
      <c r="A40" s="61">
        <f t="shared" si="2"/>
        <v>35</v>
      </c>
      <c r="B40" s="20"/>
      <c r="C40" s="20"/>
      <c r="D40" s="20"/>
      <c r="E40" s="78" t="s">
        <v>8</v>
      </c>
      <c r="F40" s="56">
        <f>SUM(G40:AD40)</f>
        <v>0</v>
      </c>
      <c r="G40" s="88"/>
      <c r="H40" s="27"/>
      <c r="I40" s="27"/>
      <c r="J40" s="88"/>
      <c r="K40" s="27"/>
      <c r="L40" s="94"/>
      <c r="M40" s="37"/>
      <c r="N40" s="20"/>
      <c r="O40" s="20"/>
      <c r="P40" s="37"/>
      <c r="Q40" s="20"/>
      <c r="R40" s="38"/>
      <c r="S40" s="37"/>
      <c r="T40" s="20"/>
      <c r="U40" s="38"/>
      <c r="V40" s="37"/>
      <c r="W40" s="20"/>
      <c r="X40" s="20"/>
      <c r="Y40" s="37"/>
      <c r="Z40" s="20"/>
      <c r="AA40" s="38"/>
      <c r="AB40" s="37"/>
      <c r="AC40" s="20"/>
      <c r="AD40" s="3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25" customFormat="1" ht="12.75">
      <c r="A41" s="62">
        <f t="shared" si="2"/>
        <v>36</v>
      </c>
      <c r="B41" s="19"/>
      <c r="C41" s="19"/>
      <c r="D41" s="19"/>
      <c r="E41" s="77" t="s">
        <v>8</v>
      </c>
      <c r="F41" s="55">
        <f>SUM(G41:AD41)</f>
        <v>0</v>
      </c>
      <c r="G41" s="39"/>
      <c r="H41" s="90"/>
      <c r="I41" s="90"/>
      <c r="J41" s="89"/>
      <c r="K41" s="90"/>
      <c r="L41" s="95"/>
      <c r="M41" s="39"/>
      <c r="N41" s="30"/>
      <c r="O41" s="30"/>
      <c r="P41" s="39"/>
      <c r="Q41" s="30"/>
      <c r="R41" s="40"/>
      <c r="S41" s="44"/>
      <c r="T41" s="45"/>
      <c r="U41" s="46"/>
      <c r="V41" s="44"/>
      <c r="W41" s="45"/>
      <c r="X41" s="45"/>
      <c r="Y41" s="44"/>
      <c r="Z41" s="45"/>
      <c r="AA41" s="46"/>
      <c r="AB41" s="44"/>
      <c r="AC41" s="45"/>
      <c r="AD41" s="46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5" customFormat="1" ht="12.75">
      <c r="A42" s="60">
        <f t="shared" si="2"/>
        <v>37</v>
      </c>
      <c r="B42" s="19"/>
      <c r="C42" s="19"/>
      <c r="D42" s="19"/>
      <c r="E42" s="77" t="s">
        <v>8</v>
      </c>
      <c r="F42" s="54">
        <f>SUM(G42:AD42)</f>
        <v>0</v>
      </c>
      <c r="G42" s="166"/>
      <c r="H42" s="167"/>
      <c r="I42" s="167"/>
      <c r="J42" s="87"/>
      <c r="K42" s="26"/>
      <c r="L42" s="93"/>
      <c r="M42" s="35"/>
      <c r="N42" s="19"/>
      <c r="O42" s="19"/>
      <c r="P42" s="35"/>
      <c r="Q42" s="19"/>
      <c r="R42" s="36"/>
      <c r="S42" s="35"/>
      <c r="T42" s="19"/>
      <c r="U42" s="36"/>
      <c r="V42" s="35"/>
      <c r="W42" s="19"/>
      <c r="X42" s="19"/>
      <c r="Y42" s="35"/>
      <c r="Z42" s="19"/>
      <c r="AA42" s="36"/>
      <c r="AB42" s="35"/>
      <c r="AC42" s="19"/>
      <c r="AD42" s="36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25" customFormat="1" ht="12.75">
      <c r="A43" s="60">
        <f t="shared" si="2"/>
        <v>38</v>
      </c>
      <c r="B43" s="98"/>
      <c r="C43" s="16"/>
      <c r="D43" s="16"/>
      <c r="E43" s="83" t="s">
        <v>8</v>
      </c>
      <c r="F43" s="54">
        <f>SUM(G43:AD43)</f>
        <v>0</v>
      </c>
      <c r="G43" s="166"/>
      <c r="H43" s="26"/>
      <c r="I43" s="26"/>
      <c r="J43" s="87"/>
      <c r="K43" s="26"/>
      <c r="L43" s="93"/>
      <c r="M43" s="35"/>
      <c r="N43" s="19"/>
      <c r="O43" s="19"/>
      <c r="P43" s="35"/>
      <c r="Q43" s="19"/>
      <c r="R43" s="19"/>
      <c r="S43" s="35"/>
      <c r="T43" s="19"/>
      <c r="U43" s="36"/>
      <c r="V43" s="35"/>
      <c r="W43" s="19"/>
      <c r="X43" s="19"/>
      <c r="Y43" s="35"/>
      <c r="Z43" s="19"/>
      <c r="AA43" s="36"/>
      <c r="AB43" s="35"/>
      <c r="AC43" s="19"/>
      <c r="AD43" s="36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5" customFormat="1" ht="12.75">
      <c r="A44" s="60">
        <f t="shared" si="2"/>
        <v>39</v>
      </c>
      <c r="B44" s="19"/>
      <c r="C44" s="48"/>
      <c r="D44" s="48"/>
      <c r="E44" s="76" t="s">
        <v>8</v>
      </c>
      <c r="F44" s="54">
        <f>SUM(G44:AD44)</f>
        <v>0</v>
      </c>
      <c r="G44" s="166"/>
      <c r="H44" s="26"/>
      <c r="I44" s="26"/>
      <c r="J44" s="87"/>
      <c r="K44" s="26"/>
      <c r="L44" s="93"/>
      <c r="M44" s="35"/>
      <c r="N44" s="19"/>
      <c r="O44" s="19"/>
      <c r="P44" s="35"/>
      <c r="Q44" s="19"/>
      <c r="R44" s="19"/>
      <c r="S44" s="35"/>
      <c r="T44" s="19"/>
      <c r="U44" s="36"/>
      <c r="V44" s="35"/>
      <c r="W44" s="19"/>
      <c r="X44" s="19"/>
      <c r="Y44" s="35"/>
      <c r="Z44" s="19"/>
      <c r="AA44" s="36"/>
      <c r="AB44" s="35"/>
      <c r="AC44" s="19"/>
      <c r="AD44" s="36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5" customFormat="1" ht="13.5" thickBot="1">
      <c r="A45" s="61">
        <f t="shared" si="2"/>
        <v>40</v>
      </c>
      <c r="B45" s="19"/>
      <c r="C45" s="19"/>
      <c r="D45" s="19"/>
      <c r="E45" s="77" t="s">
        <v>8</v>
      </c>
      <c r="F45" s="56">
        <f>SUM(G45:AD45)</f>
        <v>0</v>
      </c>
      <c r="G45" s="88"/>
      <c r="H45" s="27"/>
      <c r="I45" s="27"/>
      <c r="J45" s="88"/>
      <c r="K45" s="27"/>
      <c r="L45" s="94"/>
      <c r="M45" s="37"/>
      <c r="N45" s="20"/>
      <c r="O45" s="20"/>
      <c r="P45" s="37"/>
      <c r="Q45" s="20"/>
      <c r="R45" s="38"/>
      <c r="S45" s="37"/>
      <c r="T45" s="20"/>
      <c r="U45" s="38"/>
      <c r="V45" s="37"/>
      <c r="W45" s="20"/>
      <c r="X45" s="20"/>
      <c r="Y45" s="37"/>
      <c r="Z45" s="20"/>
      <c r="AA45" s="38"/>
      <c r="AB45" s="37"/>
      <c r="AC45" s="20"/>
      <c r="AD45" s="3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36" ht="13.5" thickBot="1">
      <c r="A46" s="149"/>
      <c r="B46" s="150"/>
      <c r="C46" s="150" t="s">
        <v>83</v>
      </c>
      <c r="D46" s="150"/>
      <c r="E46" s="13"/>
      <c r="F46" s="151">
        <f>SUM(G46:AD46)</f>
        <v>124</v>
      </c>
      <c r="G46" s="152">
        <f>4+3+2+1</f>
        <v>10</v>
      </c>
      <c r="H46" s="153">
        <v>1</v>
      </c>
      <c r="I46" s="153">
        <v>1</v>
      </c>
      <c r="J46" s="152">
        <f>3+2+1</f>
        <v>6</v>
      </c>
      <c r="K46" s="153">
        <f>6+5+4+3+2+1</f>
        <v>21</v>
      </c>
      <c r="L46" s="153">
        <f>6+5+4+3+2+1</f>
        <v>21</v>
      </c>
      <c r="M46" s="152">
        <f>6+5+4+3+2+1</f>
        <v>21</v>
      </c>
      <c r="N46" s="153">
        <f>5+4+3+2+1</f>
        <v>15</v>
      </c>
      <c r="O46" s="153">
        <f>1+2+3+4+5+6+7</f>
        <v>28</v>
      </c>
      <c r="P46" s="152"/>
      <c r="Q46" s="153"/>
      <c r="R46" s="153"/>
      <c r="S46" s="152"/>
      <c r="T46" s="153"/>
      <c r="U46" s="153"/>
      <c r="V46" s="152"/>
      <c r="W46" s="153"/>
      <c r="X46" s="153"/>
      <c r="Y46" s="152"/>
      <c r="Z46" s="153"/>
      <c r="AA46" s="153"/>
      <c r="AB46" s="152"/>
      <c r="AC46" s="153"/>
      <c r="AD46" s="153"/>
      <c r="AE46" s="155"/>
      <c r="AF46" s="156">
        <v>1</v>
      </c>
      <c r="AG46" s="157">
        <f>3+2+1</f>
        <v>6</v>
      </c>
      <c r="AH46" s="153"/>
      <c r="AI46" s="153"/>
      <c r="AJ46" s="154"/>
    </row>
    <row r="47" spans="1:55" ht="13.5" thickBot="1">
      <c r="A47" s="158"/>
      <c r="B47" s="159"/>
      <c r="C47" s="160" t="s">
        <v>8</v>
      </c>
      <c r="D47" s="159" t="s">
        <v>8</v>
      </c>
      <c r="E47" s="161" t="s">
        <v>8</v>
      </c>
      <c r="F47" s="162"/>
      <c r="G47" s="163">
        <f aca="true" t="shared" si="3" ref="G47:AD47">SUM(G5:G46)-221</f>
        <v>0</v>
      </c>
      <c r="H47" s="160">
        <f t="shared" si="3"/>
        <v>0</v>
      </c>
      <c r="I47" s="160">
        <f t="shared" si="3"/>
        <v>0</v>
      </c>
      <c r="J47" s="163">
        <f t="shared" si="3"/>
        <v>0</v>
      </c>
      <c r="K47" s="160">
        <f t="shared" si="3"/>
        <v>0</v>
      </c>
      <c r="L47" s="160">
        <f t="shared" si="3"/>
        <v>0</v>
      </c>
      <c r="M47" s="163">
        <f t="shared" si="3"/>
        <v>0</v>
      </c>
      <c r="N47" s="160">
        <f t="shared" si="3"/>
        <v>0</v>
      </c>
      <c r="O47" s="160">
        <f t="shared" si="3"/>
        <v>0</v>
      </c>
      <c r="P47" s="163">
        <f t="shared" si="3"/>
        <v>-221</v>
      </c>
      <c r="Q47" s="160">
        <f t="shared" si="3"/>
        <v>-221</v>
      </c>
      <c r="R47" s="160">
        <f t="shared" si="3"/>
        <v>-221</v>
      </c>
      <c r="S47" s="163">
        <f t="shared" si="3"/>
        <v>-221</v>
      </c>
      <c r="T47" s="160">
        <f t="shared" si="3"/>
        <v>-221</v>
      </c>
      <c r="U47" s="160">
        <f t="shared" si="3"/>
        <v>-221</v>
      </c>
      <c r="V47" s="163">
        <f t="shared" si="3"/>
        <v>-221</v>
      </c>
      <c r="W47" s="160">
        <f t="shared" si="3"/>
        <v>-221</v>
      </c>
      <c r="X47" s="160">
        <f t="shared" si="3"/>
        <v>-221</v>
      </c>
      <c r="Y47" s="163">
        <f t="shared" si="3"/>
        <v>-221</v>
      </c>
      <c r="Z47" s="160">
        <f t="shared" si="3"/>
        <v>-221</v>
      </c>
      <c r="AA47" s="160">
        <f t="shared" si="3"/>
        <v>-221</v>
      </c>
      <c r="AB47" s="163">
        <f t="shared" si="3"/>
        <v>-221</v>
      </c>
      <c r="AC47" s="160">
        <f t="shared" si="3"/>
        <v>-221</v>
      </c>
      <c r="AD47" s="160">
        <f t="shared" si="3"/>
        <v>-221</v>
      </c>
      <c r="AE47" s="160">
        <f aca="true" t="shared" si="4" ref="AE47:AJ47">SUM(AG5:AG46)-256</f>
        <v>-250</v>
      </c>
      <c r="AF47" s="160">
        <f t="shared" si="4"/>
        <v>-256</v>
      </c>
      <c r="AG47" s="164">
        <f t="shared" si="4"/>
        <v>-256</v>
      </c>
      <c r="AH47" s="160">
        <f t="shared" si="4"/>
        <v>-256</v>
      </c>
      <c r="AI47" s="160">
        <f t="shared" si="4"/>
        <v>-256</v>
      </c>
      <c r="AJ47" s="160">
        <f t="shared" si="4"/>
        <v>-256</v>
      </c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</row>
    <row r="48" ht="12.75" customHeight="1"/>
    <row r="49" ht="12.75" customHeight="1"/>
    <row r="50" ht="13.5" customHeight="1"/>
    <row r="51" ht="12.75" customHeight="1"/>
  </sheetData>
  <sheetProtection/>
  <mergeCells count="36">
    <mergeCell ref="M4:O4"/>
    <mergeCell ref="S4:U4"/>
    <mergeCell ref="P4:R4"/>
    <mergeCell ref="V4:X4"/>
    <mergeCell ref="AB4:AD4"/>
    <mergeCell ref="Y4:AA4"/>
    <mergeCell ref="V3:X3"/>
    <mergeCell ref="Y3:AA3"/>
    <mergeCell ref="AB1:AD1"/>
    <mergeCell ref="S1:U1"/>
    <mergeCell ref="V1:X1"/>
    <mergeCell ref="Y1:AA1"/>
    <mergeCell ref="M1:O1"/>
    <mergeCell ref="P2:R2"/>
    <mergeCell ref="V2:X2"/>
    <mergeCell ref="Y2:AA2"/>
    <mergeCell ref="AB2:AD2"/>
    <mergeCell ref="G3:I3"/>
    <mergeCell ref="J2:L2"/>
    <mergeCell ref="S2:U2"/>
    <mergeCell ref="M2:O2"/>
    <mergeCell ref="J3:L3"/>
    <mergeCell ref="M3:O3"/>
    <mergeCell ref="P3:R3"/>
    <mergeCell ref="S3:U3"/>
    <mergeCell ref="AB3:AD3"/>
    <mergeCell ref="J4:L4"/>
    <mergeCell ref="P1:R1"/>
    <mergeCell ref="G1:I1"/>
    <mergeCell ref="C5:D5"/>
    <mergeCell ref="B1:F1"/>
    <mergeCell ref="A2:F2"/>
    <mergeCell ref="A4:F4"/>
    <mergeCell ref="J1:L1"/>
    <mergeCell ref="G4:I4"/>
    <mergeCell ref="G2:I2"/>
  </mergeCells>
  <conditionalFormatting sqref="G6:IV45">
    <cfRule type="cellIs" priority="1" dxfId="5" operator="equal" stopIfTrue="1">
      <formula>22</formula>
    </cfRule>
    <cfRule type="cellIs" priority="2" dxfId="4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IV37"/>
  <sheetViews>
    <sheetView showGridLines="0" zoomScale="75" zoomScaleNormal="75" zoomScalePageLayoutView="0" workbookViewId="0" topLeftCell="A1">
      <selection activeCell="E43" sqref="E43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51" customFormat="1" ht="25.5" thickBot="1">
      <c r="A1" s="249" t="s">
        <v>86</v>
      </c>
      <c r="B1" s="319" t="str">
        <f>+'A Mx1'!B1:F1</f>
        <v>Rethink 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1:256" s="253" customFormat="1" ht="12.75">
      <c r="A2" s="322" t="s">
        <v>339</v>
      </c>
      <c r="B2" s="336"/>
      <c r="C2" s="336"/>
      <c r="D2" s="336"/>
      <c r="E2" s="336"/>
      <c r="F2" s="337"/>
      <c r="G2" s="327" t="str">
        <f>+'A Mx1'!G2</f>
        <v>24th March</v>
      </c>
      <c r="H2" s="331"/>
      <c r="I2" s="332"/>
      <c r="J2" s="327" t="str">
        <f>+'A Mx1'!J2</f>
        <v>15th April</v>
      </c>
      <c r="K2" s="331"/>
      <c r="L2" s="332"/>
      <c r="M2" s="327" t="str">
        <f>+'A Mx1'!M2</f>
        <v>12th May</v>
      </c>
      <c r="N2" s="331"/>
      <c r="O2" s="332"/>
      <c r="P2" s="327" t="str">
        <f>+'A Mx1'!P2</f>
        <v>17th June</v>
      </c>
      <c r="Q2" s="331"/>
      <c r="R2" s="332"/>
      <c r="S2" s="327" t="str">
        <f>+'A Mx1'!S2</f>
        <v>14th July</v>
      </c>
      <c r="T2" s="331"/>
      <c r="U2" s="332"/>
      <c r="V2" s="323" t="str">
        <f>+'A Mx1'!V2</f>
        <v>5th Aug</v>
      </c>
      <c r="W2" s="333"/>
      <c r="X2" s="334"/>
      <c r="Y2" s="323" t="str">
        <f>+'A Mx1'!Y2</f>
        <v>1st Sept</v>
      </c>
      <c r="Z2" s="333"/>
      <c r="AA2" s="334"/>
      <c r="AB2" s="323" t="str">
        <f>+'A Mx1'!AB2</f>
        <v>16th Sept</v>
      </c>
      <c r="AC2" s="333"/>
      <c r="AD2" s="334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s="253" customFormat="1" ht="12.75">
      <c r="A3" s="272"/>
      <c r="B3" s="275"/>
      <c r="C3" s="275"/>
      <c r="D3" s="275"/>
      <c r="E3" s="275"/>
      <c r="F3" s="282"/>
      <c r="G3" s="321" t="str">
        <f>+'A Mx1'!G3:I3</f>
        <v>Killinchy</v>
      </c>
      <c r="H3" s="322"/>
      <c r="I3" s="326"/>
      <c r="J3" s="321" t="str">
        <f>+'A Mx1'!J3:L3</f>
        <v>Fastlane</v>
      </c>
      <c r="K3" s="322"/>
      <c r="L3" s="326"/>
      <c r="M3" s="321" t="str">
        <f>+'A Mx1'!M3:O3</f>
        <v>Cookstown</v>
      </c>
      <c r="N3" s="322"/>
      <c r="O3" s="326"/>
      <c r="P3" s="321" t="str">
        <f>+'A Mx1'!P3:R3</f>
        <v>Kilcurry</v>
      </c>
      <c r="Q3" s="322"/>
      <c r="R3" s="326"/>
      <c r="S3" s="321" t="str">
        <f>+'A Mx1'!S3:U3</f>
        <v>Knock</v>
      </c>
      <c r="T3" s="322"/>
      <c r="U3" s="326"/>
      <c r="V3" s="321" t="str">
        <f>+'A Mx1'!V3:X3</f>
        <v>Limerick</v>
      </c>
      <c r="W3" s="322"/>
      <c r="X3" s="326"/>
      <c r="Y3" s="321" t="str">
        <f>+'A Mx1'!Y3:AA3</f>
        <v>Mourne</v>
      </c>
      <c r="Z3" s="322"/>
      <c r="AA3" s="326"/>
      <c r="AB3" s="321" t="str">
        <f>+'A Mx1'!AB3:AD3</f>
        <v>Wexford</v>
      </c>
      <c r="AC3" s="322"/>
      <c r="AD3" s="326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253" customFormat="1" ht="13.5" thickBot="1">
      <c r="A4" s="322" t="s">
        <v>139</v>
      </c>
      <c r="B4" s="322"/>
      <c r="C4" s="322"/>
      <c r="D4" s="322" t="s">
        <v>138</v>
      </c>
      <c r="E4" s="322"/>
      <c r="F4" s="322"/>
      <c r="G4" s="309" t="str">
        <f>+'A Mx1'!G4</f>
        <v>Dowpatrick</v>
      </c>
      <c r="H4" s="329"/>
      <c r="I4" s="330"/>
      <c r="J4" s="309" t="str">
        <f>+'A Mx1'!J4</f>
        <v>Doon</v>
      </c>
      <c r="K4" s="329"/>
      <c r="L4" s="330"/>
      <c r="M4" s="309" t="str">
        <f>+'A Mx1'!M4</f>
        <v>Desertmartin</v>
      </c>
      <c r="N4" s="329"/>
      <c r="O4" s="330"/>
      <c r="P4" s="309" t="str">
        <f>+'A Mx1'!P4</f>
        <v>Dundalk</v>
      </c>
      <c r="Q4" s="329"/>
      <c r="R4" s="330"/>
      <c r="S4" s="309" t="str">
        <f>+'A Mx1'!S4</f>
        <v>Seaforde D1</v>
      </c>
      <c r="T4" s="329"/>
      <c r="U4" s="330"/>
      <c r="V4" s="309" t="str">
        <f>+'A Mx1'!V4</f>
        <v>Birdhill</v>
      </c>
      <c r="W4" s="329"/>
      <c r="X4" s="330"/>
      <c r="Y4" s="309" t="str">
        <f>+'A Mx1'!Y4</f>
        <v>Seaforde D2</v>
      </c>
      <c r="Z4" s="329"/>
      <c r="AA4" s="330"/>
      <c r="AB4" s="309" t="str">
        <f>+'A Mx1'!AB4</f>
        <v>Clonroche</v>
      </c>
      <c r="AC4" s="329"/>
      <c r="AD4" s="330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s="47" customFormat="1" ht="13.5" thickBot="1">
      <c r="A5" s="57" t="s">
        <v>9</v>
      </c>
      <c r="B5" s="58" t="s">
        <v>10</v>
      </c>
      <c r="C5" s="335" t="s">
        <v>11</v>
      </c>
      <c r="D5" s="335"/>
      <c r="E5" s="58" t="s">
        <v>12</v>
      </c>
      <c r="F5" s="68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3.5" thickTop="1">
      <c r="A6" s="227">
        <v>1</v>
      </c>
      <c r="B6" s="25">
        <v>60</v>
      </c>
      <c r="C6" s="25" t="s">
        <v>72</v>
      </c>
      <c r="D6" s="25" t="s">
        <v>145</v>
      </c>
      <c r="E6" s="283" t="s">
        <v>263</v>
      </c>
      <c r="F6" s="66">
        <f>SUM(G6:AD6)</f>
        <v>192</v>
      </c>
      <c r="G6" s="91">
        <v>18</v>
      </c>
      <c r="H6" s="25">
        <v>20</v>
      </c>
      <c r="I6" s="25">
        <v>25</v>
      </c>
      <c r="J6" s="237">
        <v>18</v>
      </c>
      <c r="K6" s="238">
        <v>22</v>
      </c>
      <c r="L6" s="239">
        <v>20</v>
      </c>
      <c r="M6" s="49">
        <v>22</v>
      </c>
      <c r="N6" s="48">
        <v>25</v>
      </c>
      <c r="O6" s="48">
        <v>22</v>
      </c>
      <c r="P6" s="49"/>
      <c r="Q6" s="48"/>
      <c r="R6" s="50"/>
      <c r="S6" s="49"/>
      <c r="T6" s="48"/>
      <c r="U6" s="50"/>
      <c r="V6" s="33"/>
      <c r="W6" s="18"/>
      <c r="X6" s="18"/>
      <c r="Y6" s="33"/>
      <c r="Z6" s="18"/>
      <c r="AA6" s="34"/>
      <c r="AB6" s="33"/>
      <c r="AC6" s="18"/>
      <c r="AD6" s="34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5" customFormat="1" ht="12.75">
      <c r="A7" s="60">
        <v>2</v>
      </c>
      <c r="B7" s="19">
        <v>87</v>
      </c>
      <c r="C7" s="26" t="s">
        <v>24</v>
      </c>
      <c r="D7" s="26" t="s">
        <v>109</v>
      </c>
      <c r="E7" s="77" t="s">
        <v>76</v>
      </c>
      <c r="F7" s="54">
        <f>SUM(G7:AD7)</f>
        <v>173</v>
      </c>
      <c r="G7" s="87">
        <v>13</v>
      </c>
      <c r="H7" s="167">
        <v>15</v>
      </c>
      <c r="I7" s="26">
        <v>15</v>
      </c>
      <c r="J7" s="87">
        <v>20</v>
      </c>
      <c r="K7" s="26">
        <v>20</v>
      </c>
      <c r="L7" s="93">
        <v>18</v>
      </c>
      <c r="M7" s="35">
        <v>25</v>
      </c>
      <c r="N7" s="19">
        <v>22</v>
      </c>
      <c r="O7" s="19">
        <v>25</v>
      </c>
      <c r="P7" s="87"/>
      <c r="Q7" s="26"/>
      <c r="R7" s="93"/>
      <c r="S7" s="35"/>
      <c r="T7" s="19"/>
      <c r="U7" s="36"/>
      <c r="V7" s="35"/>
      <c r="W7" s="19"/>
      <c r="X7" s="19"/>
      <c r="Y7" s="35"/>
      <c r="Z7" s="19"/>
      <c r="AA7" s="19"/>
      <c r="AB7" s="35"/>
      <c r="AC7" s="19"/>
      <c r="AD7" s="3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5" customFormat="1" ht="12.75">
      <c r="A8" s="60">
        <f aca="true" t="shared" si="0" ref="A8:A35">+A7+1</f>
        <v>3</v>
      </c>
      <c r="B8" s="26">
        <v>337</v>
      </c>
      <c r="C8" s="26" t="s">
        <v>244</v>
      </c>
      <c r="D8" s="26" t="s">
        <v>71</v>
      </c>
      <c r="E8" s="183" t="s">
        <v>218</v>
      </c>
      <c r="F8" s="54">
        <f>SUM(G8:AD8)</f>
        <v>140</v>
      </c>
      <c r="G8" s="166">
        <v>16</v>
      </c>
      <c r="H8" s="167">
        <v>11</v>
      </c>
      <c r="I8" s="167">
        <v>18</v>
      </c>
      <c r="J8" s="87">
        <v>16</v>
      </c>
      <c r="K8" s="26">
        <v>18</v>
      </c>
      <c r="L8" s="93">
        <v>15</v>
      </c>
      <c r="M8" s="35">
        <v>12</v>
      </c>
      <c r="N8" s="19">
        <v>16</v>
      </c>
      <c r="O8" s="19">
        <v>18</v>
      </c>
      <c r="P8" s="35"/>
      <c r="Q8" s="19"/>
      <c r="R8" s="36"/>
      <c r="S8" s="35"/>
      <c r="T8" s="19"/>
      <c r="U8" s="36"/>
      <c r="V8" s="35"/>
      <c r="W8" s="19"/>
      <c r="X8" s="19"/>
      <c r="Y8" s="35"/>
      <c r="Z8" s="19"/>
      <c r="AA8" s="36"/>
      <c r="AB8" s="35"/>
      <c r="AC8" s="19"/>
      <c r="AD8" s="3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5" customFormat="1" ht="12.75">
      <c r="A9" s="60">
        <f t="shared" si="0"/>
        <v>4</v>
      </c>
      <c r="B9" s="26">
        <v>915</v>
      </c>
      <c r="C9" s="26" t="s">
        <v>125</v>
      </c>
      <c r="D9" s="26" t="s">
        <v>79</v>
      </c>
      <c r="E9" s="77" t="s">
        <v>30</v>
      </c>
      <c r="F9" s="54">
        <f>SUM(G9:AD9)</f>
        <v>124</v>
      </c>
      <c r="G9" s="87">
        <v>20</v>
      </c>
      <c r="H9" s="26">
        <v>14</v>
      </c>
      <c r="I9" s="19">
        <v>20</v>
      </c>
      <c r="J9" s="87">
        <v>15</v>
      </c>
      <c r="K9" s="26">
        <v>2</v>
      </c>
      <c r="L9" s="93">
        <v>13</v>
      </c>
      <c r="M9" s="35">
        <v>20</v>
      </c>
      <c r="N9" s="19">
        <v>20</v>
      </c>
      <c r="O9" s="19">
        <v>0</v>
      </c>
      <c r="P9" s="35"/>
      <c r="Q9" s="19"/>
      <c r="R9" s="36"/>
      <c r="S9" s="35"/>
      <c r="T9" s="19"/>
      <c r="U9" s="36"/>
      <c r="V9" s="35"/>
      <c r="W9" s="19"/>
      <c r="X9" s="19"/>
      <c r="Y9" s="35"/>
      <c r="Z9" s="19"/>
      <c r="AA9" s="36"/>
      <c r="AB9" s="35"/>
      <c r="AC9" s="19"/>
      <c r="AD9" s="36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5" customFormat="1" ht="13.5" thickBot="1">
      <c r="A10" s="61">
        <f t="shared" si="0"/>
        <v>5</v>
      </c>
      <c r="B10" s="355">
        <v>188</v>
      </c>
      <c r="C10" s="355" t="s">
        <v>48</v>
      </c>
      <c r="D10" s="355" t="s">
        <v>130</v>
      </c>
      <c r="E10" s="356" t="s">
        <v>27</v>
      </c>
      <c r="F10" s="56">
        <f>SUM(G10:AD10)</f>
        <v>114</v>
      </c>
      <c r="G10" s="88">
        <v>14</v>
      </c>
      <c r="H10" s="139">
        <v>16</v>
      </c>
      <c r="I10" s="27">
        <v>14</v>
      </c>
      <c r="J10" s="88">
        <v>13</v>
      </c>
      <c r="K10" s="27">
        <v>15</v>
      </c>
      <c r="L10" s="94">
        <v>2</v>
      </c>
      <c r="M10" s="88">
        <v>16</v>
      </c>
      <c r="N10" s="27">
        <v>12</v>
      </c>
      <c r="O10" s="27">
        <v>12</v>
      </c>
      <c r="P10" s="88"/>
      <c r="Q10" s="27"/>
      <c r="R10" s="94"/>
      <c r="S10" s="41"/>
      <c r="T10" s="42"/>
      <c r="U10" s="43"/>
      <c r="V10" s="37"/>
      <c r="W10" s="20"/>
      <c r="X10" s="20"/>
      <c r="Y10" s="37"/>
      <c r="Z10" s="20"/>
      <c r="AA10" s="38"/>
      <c r="AB10" s="37"/>
      <c r="AC10" s="20"/>
      <c r="AD10" s="3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5" customFormat="1" ht="12.75">
      <c r="A11" s="62">
        <f t="shared" si="0"/>
        <v>6</v>
      </c>
      <c r="B11" s="259">
        <v>162</v>
      </c>
      <c r="C11" s="259" t="s">
        <v>99</v>
      </c>
      <c r="D11" s="259" t="s">
        <v>243</v>
      </c>
      <c r="E11" s="153" t="s">
        <v>30</v>
      </c>
      <c r="F11" s="55">
        <f>SUM(G11:AD11)</f>
        <v>94</v>
      </c>
      <c r="G11" s="357">
        <v>25</v>
      </c>
      <c r="H11" s="181">
        <v>25</v>
      </c>
      <c r="I11" s="263">
        <v>0</v>
      </c>
      <c r="J11" s="241">
        <v>22</v>
      </c>
      <c r="K11" s="181">
        <v>0</v>
      </c>
      <c r="L11" s="242">
        <v>22</v>
      </c>
      <c r="M11" s="44"/>
      <c r="N11" s="45"/>
      <c r="O11" s="46"/>
      <c r="P11" s="39"/>
      <c r="Q11" s="30"/>
      <c r="R11" s="40"/>
      <c r="S11" s="44"/>
      <c r="T11" s="45"/>
      <c r="U11" s="46"/>
      <c r="V11" s="44"/>
      <c r="W11" s="45"/>
      <c r="X11" s="45"/>
      <c r="Y11" s="44"/>
      <c r="Z11" s="45"/>
      <c r="AA11" s="46"/>
      <c r="AB11" s="44"/>
      <c r="AC11" s="45"/>
      <c r="AD11" s="4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5" customFormat="1" ht="12.75">
      <c r="A12" s="60">
        <f t="shared" si="0"/>
        <v>7</v>
      </c>
      <c r="B12" s="213">
        <v>322</v>
      </c>
      <c r="C12" s="213" t="s">
        <v>170</v>
      </c>
      <c r="D12" s="213" t="s">
        <v>117</v>
      </c>
      <c r="E12" s="83" t="s">
        <v>8</v>
      </c>
      <c r="F12" s="54">
        <f>SUM(G12:AD12)</f>
        <v>94</v>
      </c>
      <c r="G12" s="166">
        <v>6</v>
      </c>
      <c r="H12" s="26">
        <v>7</v>
      </c>
      <c r="I12" s="167">
        <v>7</v>
      </c>
      <c r="J12" s="87">
        <v>11</v>
      </c>
      <c r="K12" s="26">
        <v>16</v>
      </c>
      <c r="L12" s="93">
        <v>10</v>
      </c>
      <c r="M12" s="35">
        <v>8</v>
      </c>
      <c r="N12" s="19">
        <v>14</v>
      </c>
      <c r="O12" s="36">
        <v>15</v>
      </c>
      <c r="P12" s="35"/>
      <c r="Q12" s="19"/>
      <c r="R12" s="36"/>
      <c r="S12" s="35"/>
      <c r="T12" s="19"/>
      <c r="U12" s="36"/>
      <c r="V12" s="35"/>
      <c r="W12" s="19"/>
      <c r="X12" s="19"/>
      <c r="Y12" s="35"/>
      <c r="Z12" s="19"/>
      <c r="AA12" s="36"/>
      <c r="AB12" s="35"/>
      <c r="AC12" s="19"/>
      <c r="AD12" s="3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5" customFormat="1" ht="12.75">
      <c r="A13" s="60">
        <f t="shared" si="0"/>
        <v>8</v>
      </c>
      <c r="B13" s="98">
        <v>377</v>
      </c>
      <c r="C13" s="16" t="s">
        <v>123</v>
      </c>
      <c r="D13" s="16" t="s">
        <v>124</v>
      </c>
      <c r="E13" s="183" t="s">
        <v>76</v>
      </c>
      <c r="F13" s="54">
        <f>SUM(G13:AD13)</f>
        <v>89</v>
      </c>
      <c r="G13" s="87">
        <v>7</v>
      </c>
      <c r="H13" s="26">
        <v>9</v>
      </c>
      <c r="I13" s="26">
        <v>12</v>
      </c>
      <c r="J13" s="87">
        <v>10</v>
      </c>
      <c r="K13" s="26">
        <v>11</v>
      </c>
      <c r="L13" s="93">
        <v>9</v>
      </c>
      <c r="M13" s="35">
        <v>11</v>
      </c>
      <c r="N13" s="19">
        <v>7</v>
      </c>
      <c r="O13" s="36">
        <v>13</v>
      </c>
      <c r="P13" s="35"/>
      <c r="Q13" s="19"/>
      <c r="R13" s="36"/>
      <c r="S13" s="35"/>
      <c r="T13" s="19"/>
      <c r="U13" s="36"/>
      <c r="V13" s="35"/>
      <c r="W13" s="19"/>
      <c r="X13" s="19"/>
      <c r="Y13" s="35"/>
      <c r="Z13" s="19"/>
      <c r="AA13" s="36"/>
      <c r="AB13" s="35"/>
      <c r="AC13" s="19"/>
      <c r="AD13" s="3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5" customFormat="1" ht="12.75">
      <c r="A14" s="60">
        <f t="shared" si="0"/>
        <v>9</v>
      </c>
      <c r="B14" s="99">
        <v>313</v>
      </c>
      <c r="C14" s="99" t="s">
        <v>105</v>
      </c>
      <c r="D14" s="99" t="s">
        <v>141</v>
      </c>
      <c r="E14" s="96" t="s">
        <v>30</v>
      </c>
      <c r="F14" s="54">
        <f>SUM(G14:AD14)</f>
        <v>88</v>
      </c>
      <c r="G14" s="166">
        <v>12</v>
      </c>
      <c r="H14" s="26">
        <v>12</v>
      </c>
      <c r="I14" s="167">
        <v>16</v>
      </c>
      <c r="J14" s="87">
        <v>9</v>
      </c>
      <c r="K14" s="26">
        <v>6</v>
      </c>
      <c r="L14" s="93">
        <v>7</v>
      </c>
      <c r="M14" s="35">
        <v>13</v>
      </c>
      <c r="N14" s="19">
        <v>3</v>
      </c>
      <c r="O14" s="36">
        <v>10</v>
      </c>
      <c r="P14" s="35"/>
      <c r="Q14" s="19"/>
      <c r="R14" s="36"/>
      <c r="S14" s="35"/>
      <c r="T14" s="19"/>
      <c r="U14" s="36"/>
      <c r="V14" s="35"/>
      <c r="W14" s="19"/>
      <c r="X14" s="19"/>
      <c r="Y14" s="35"/>
      <c r="Z14" s="19"/>
      <c r="AA14" s="36"/>
      <c r="AB14" s="35"/>
      <c r="AC14" s="19"/>
      <c r="AD14" s="36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5" customFormat="1" ht="13.5" thickBot="1">
      <c r="A15" s="61">
        <f t="shared" si="0"/>
        <v>10</v>
      </c>
      <c r="B15" s="214">
        <v>100</v>
      </c>
      <c r="C15" s="27" t="s">
        <v>34</v>
      </c>
      <c r="D15" s="27" t="s">
        <v>136</v>
      </c>
      <c r="E15" s="211" t="s">
        <v>264</v>
      </c>
      <c r="F15" s="56">
        <f>SUM(G15:AD15)</f>
        <v>85</v>
      </c>
      <c r="G15" s="88">
        <v>9</v>
      </c>
      <c r="H15" s="139">
        <v>10</v>
      </c>
      <c r="I15" s="27">
        <v>13</v>
      </c>
      <c r="J15" s="88">
        <v>8</v>
      </c>
      <c r="K15" s="27">
        <v>9</v>
      </c>
      <c r="L15" s="94">
        <v>8</v>
      </c>
      <c r="M15" s="37">
        <v>10</v>
      </c>
      <c r="N15" s="20">
        <v>9</v>
      </c>
      <c r="O15" s="38">
        <v>9</v>
      </c>
      <c r="P15" s="37"/>
      <c r="Q15" s="20"/>
      <c r="R15" s="38"/>
      <c r="S15" s="37"/>
      <c r="T15" s="20"/>
      <c r="U15" s="38"/>
      <c r="V15" s="37"/>
      <c r="W15" s="20"/>
      <c r="X15" s="20"/>
      <c r="Y15" s="37"/>
      <c r="Z15" s="20"/>
      <c r="AA15" s="38"/>
      <c r="AB15" s="37"/>
      <c r="AC15" s="20"/>
      <c r="AD15" s="3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5" customFormat="1" ht="12.75">
      <c r="A16" s="62">
        <f t="shared" si="0"/>
        <v>11</v>
      </c>
      <c r="B16" s="212">
        <v>39</v>
      </c>
      <c r="C16" s="90" t="s">
        <v>302</v>
      </c>
      <c r="D16" s="90" t="s">
        <v>393</v>
      </c>
      <c r="E16" s="260" t="s">
        <v>394</v>
      </c>
      <c r="F16" s="55">
        <f>SUM(G16:AD16)</f>
        <v>75</v>
      </c>
      <c r="G16" s="89"/>
      <c r="H16" s="90"/>
      <c r="I16" s="90"/>
      <c r="J16" s="89">
        <v>25</v>
      </c>
      <c r="K16" s="90">
        <v>25</v>
      </c>
      <c r="L16" s="95">
        <v>25</v>
      </c>
      <c r="M16" s="44"/>
      <c r="N16" s="45"/>
      <c r="O16" s="45"/>
      <c r="P16" s="44"/>
      <c r="Q16" s="45"/>
      <c r="R16" s="46"/>
      <c r="S16" s="44"/>
      <c r="T16" s="45"/>
      <c r="U16" s="46"/>
      <c r="V16" s="44"/>
      <c r="W16" s="45"/>
      <c r="X16" s="45"/>
      <c r="Y16" s="44"/>
      <c r="Z16" s="45"/>
      <c r="AA16" s="46"/>
      <c r="AB16" s="44"/>
      <c r="AC16" s="45"/>
      <c r="AD16" s="4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5" customFormat="1" ht="12.75">
      <c r="A17" s="60">
        <f t="shared" si="0"/>
        <v>12</v>
      </c>
      <c r="B17" s="213">
        <v>355</v>
      </c>
      <c r="C17" s="213" t="s">
        <v>121</v>
      </c>
      <c r="D17" s="213" t="s">
        <v>91</v>
      </c>
      <c r="E17" s="77" t="s">
        <v>8</v>
      </c>
      <c r="F17" s="54">
        <f>SUM(G17:AD17)</f>
        <v>75</v>
      </c>
      <c r="G17" s="35"/>
      <c r="H17" s="167"/>
      <c r="I17" s="167"/>
      <c r="J17" s="87">
        <v>12</v>
      </c>
      <c r="K17" s="26">
        <v>13</v>
      </c>
      <c r="L17" s="93">
        <v>11</v>
      </c>
      <c r="M17" s="35">
        <v>15</v>
      </c>
      <c r="N17" s="19">
        <v>13</v>
      </c>
      <c r="O17" s="19">
        <v>11</v>
      </c>
      <c r="P17" s="35"/>
      <c r="Q17" s="19"/>
      <c r="R17" s="36"/>
      <c r="S17" s="35"/>
      <c r="T17" s="19"/>
      <c r="U17" s="36"/>
      <c r="V17" s="35"/>
      <c r="W17" s="19"/>
      <c r="X17" s="19"/>
      <c r="Y17" s="35"/>
      <c r="Z17" s="19"/>
      <c r="AA17" s="36"/>
      <c r="AB17" s="35"/>
      <c r="AC17" s="19"/>
      <c r="AD17" s="3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5" customFormat="1" ht="12.75">
      <c r="A18" s="60">
        <f t="shared" si="0"/>
        <v>13</v>
      </c>
      <c r="B18" s="26">
        <v>155</v>
      </c>
      <c r="C18" s="26" t="s">
        <v>104</v>
      </c>
      <c r="D18" s="26" t="s">
        <v>346</v>
      </c>
      <c r="E18" s="96" t="s">
        <v>32</v>
      </c>
      <c r="F18" s="54">
        <f>SUM(G18:AD18)</f>
        <v>73</v>
      </c>
      <c r="G18" s="87">
        <v>11</v>
      </c>
      <c r="H18" s="167">
        <v>13</v>
      </c>
      <c r="I18" s="26">
        <v>9</v>
      </c>
      <c r="J18" s="87">
        <v>14</v>
      </c>
      <c r="K18" s="26">
        <v>14</v>
      </c>
      <c r="L18" s="93">
        <v>12</v>
      </c>
      <c r="M18" s="35"/>
      <c r="N18" s="19"/>
      <c r="O18" s="19"/>
      <c r="P18" s="35"/>
      <c r="Q18" s="19"/>
      <c r="R18" s="36"/>
      <c r="S18" s="35"/>
      <c r="T18" s="19"/>
      <c r="U18" s="36"/>
      <c r="V18" s="35"/>
      <c r="W18" s="19"/>
      <c r="X18" s="19"/>
      <c r="Y18" s="35"/>
      <c r="Z18" s="19"/>
      <c r="AA18" s="36"/>
      <c r="AB18" s="35"/>
      <c r="AC18" s="19"/>
      <c r="AD18" s="3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5" customFormat="1" ht="12.75">
      <c r="A19" s="60">
        <f t="shared" si="0"/>
        <v>14</v>
      </c>
      <c r="B19" s="182">
        <v>110</v>
      </c>
      <c r="C19" s="182" t="s">
        <v>35</v>
      </c>
      <c r="D19" s="182" t="s">
        <v>195</v>
      </c>
      <c r="E19" s="183" t="s">
        <v>8</v>
      </c>
      <c r="F19" s="54">
        <f>SUM(G19:AD19)</f>
        <v>72</v>
      </c>
      <c r="G19" s="87"/>
      <c r="H19" s="26"/>
      <c r="I19" s="26"/>
      <c r="J19" s="87">
        <v>6</v>
      </c>
      <c r="K19" s="26">
        <v>12</v>
      </c>
      <c r="L19" s="93">
        <v>14</v>
      </c>
      <c r="M19" s="35">
        <v>9</v>
      </c>
      <c r="N19" s="19">
        <v>15</v>
      </c>
      <c r="O19" s="19">
        <v>16</v>
      </c>
      <c r="P19" s="35"/>
      <c r="Q19" s="19"/>
      <c r="R19" s="36"/>
      <c r="S19" s="35"/>
      <c r="T19" s="19"/>
      <c r="U19" s="36"/>
      <c r="V19" s="35"/>
      <c r="W19" s="19"/>
      <c r="X19" s="19"/>
      <c r="Y19" s="35"/>
      <c r="Z19" s="19"/>
      <c r="AA19" s="36"/>
      <c r="AB19" s="35"/>
      <c r="AC19" s="19"/>
      <c r="AD19" s="36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5" customFormat="1" ht="13.5" thickBot="1">
      <c r="A20" s="61">
        <f t="shared" si="0"/>
        <v>15</v>
      </c>
      <c r="B20" s="185">
        <v>32</v>
      </c>
      <c r="C20" s="185" t="s">
        <v>165</v>
      </c>
      <c r="D20" s="185" t="s">
        <v>162</v>
      </c>
      <c r="E20" s="186" t="s">
        <v>163</v>
      </c>
      <c r="F20" s="56">
        <f>SUM(G20:AD20)</f>
        <v>70</v>
      </c>
      <c r="G20" s="138">
        <v>0</v>
      </c>
      <c r="H20" s="27">
        <v>0</v>
      </c>
      <c r="I20" s="139">
        <v>6</v>
      </c>
      <c r="J20" s="88">
        <v>2</v>
      </c>
      <c r="K20" s="27">
        <v>8</v>
      </c>
      <c r="L20" s="94">
        <v>16</v>
      </c>
      <c r="M20" s="37">
        <v>0</v>
      </c>
      <c r="N20" s="20">
        <v>18</v>
      </c>
      <c r="O20" s="20">
        <v>20</v>
      </c>
      <c r="P20" s="37"/>
      <c r="Q20" s="20"/>
      <c r="R20" s="38"/>
      <c r="S20" s="37"/>
      <c r="T20" s="20"/>
      <c r="U20" s="38"/>
      <c r="V20" s="37"/>
      <c r="W20" s="20"/>
      <c r="X20" s="20"/>
      <c r="Y20" s="37"/>
      <c r="Z20" s="20"/>
      <c r="AA20" s="38"/>
      <c r="AB20" s="37"/>
      <c r="AC20" s="20"/>
      <c r="AD20" s="3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5" customFormat="1" ht="12.75">
      <c r="A21" s="62">
        <f aca="true" t="shared" si="1" ref="A21:A26">+A20+1</f>
        <v>16</v>
      </c>
      <c r="B21" s="90">
        <v>123</v>
      </c>
      <c r="C21" s="90" t="s">
        <v>219</v>
      </c>
      <c r="D21" s="90" t="s">
        <v>197</v>
      </c>
      <c r="E21" s="260" t="s">
        <v>383</v>
      </c>
      <c r="F21" s="55">
        <f>SUM(G21:AD21)</f>
        <v>66</v>
      </c>
      <c r="G21" s="89">
        <v>22</v>
      </c>
      <c r="H21" s="13">
        <v>22</v>
      </c>
      <c r="I21" s="90">
        <v>22</v>
      </c>
      <c r="J21" s="89"/>
      <c r="K21" s="90"/>
      <c r="L21" s="95"/>
      <c r="M21" s="44"/>
      <c r="N21" s="45"/>
      <c r="O21" s="45"/>
      <c r="P21" s="44"/>
      <c r="Q21" s="45"/>
      <c r="R21" s="46"/>
      <c r="S21" s="44"/>
      <c r="T21" s="45"/>
      <c r="U21" s="46"/>
      <c r="V21" s="44"/>
      <c r="W21" s="45"/>
      <c r="X21" s="45"/>
      <c r="Y21" s="44"/>
      <c r="Z21" s="45"/>
      <c r="AA21" s="46"/>
      <c r="AB21" s="44"/>
      <c r="AC21" s="45"/>
      <c r="AD21" s="46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5" customFormat="1" ht="12.75">
      <c r="A22" s="60">
        <f t="shared" si="1"/>
        <v>17</v>
      </c>
      <c r="B22" s="213">
        <v>53</v>
      </c>
      <c r="C22" s="213" t="s">
        <v>107</v>
      </c>
      <c r="D22" s="293" t="s">
        <v>220</v>
      </c>
      <c r="E22" s="96" t="s">
        <v>118</v>
      </c>
      <c r="F22" s="54">
        <f>SUM(G22:AD22)</f>
        <v>65</v>
      </c>
      <c r="G22" s="166">
        <v>8</v>
      </c>
      <c r="H22" s="167">
        <v>8</v>
      </c>
      <c r="I22" s="26">
        <v>10</v>
      </c>
      <c r="J22" s="87"/>
      <c r="K22" s="26"/>
      <c r="L22" s="93"/>
      <c r="M22" s="35">
        <v>14</v>
      </c>
      <c r="N22" s="19">
        <v>11</v>
      </c>
      <c r="O22" s="19">
        <v>14</v>
      </c>
      <c r="P22" s="35"/>
      <c r="Q22" s="19"/>
      <c r="R22" s="36"/>
      <c r="S22" s="35"/>
      <c r="T22" s="19"/>
      <c r="U22" s="36"/>
      <c r="V22" s="35"/>
      <c r="W22" s="19"/>
      <c r="X22" s="19"/>
      <c r="Y22" s="35"/>
      <c r="Z22" s="19"/>
      <c r="AA22" s="36"/>
      <c r="AB22" s="35"/>
      <c r="AC22" s="19"/>
      <c r="AD22" s="36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5" customFormat="1" ht="12.75">
      <c r="A23" s="60">
        <f t="shared" si="1"/>
        <v>18</v>
      </c>
      <c r="B23" s="213">
        <v>122</v>
      </c>
      <c r="C23" s="26" t="s">
        <v>182</v>
      </c>
      <c r="D23" s="26" t="s">
        <v>99</v>
      </c>
      <c r="E23" s="96" t="s">
        <v>181</v>
      </c>
      <c r="F23" s="54">
        <f>SUM(G23:AD23)</f>
        <v>46</v>
      </c>
      <c r="G23" s="87">
        <v>10</v>
      </c>
      <c r="H23" s="26">
        <v>0</v>
      </c>
      <c r="I23" s="26">
        <v>8</v>
      </c>
      <c r="J23" s="87"/>
      <c r="K23" s="26"/>
      <c r="L23" s="93"/>
      <c r="M23" s="35">
        <v>18</v>
      </c>
      <c r="N23" s="19">
        <v>10</v>
      </c>
      <c r="O23" s="19">
        <v>0</v>
      </c>
      <c r="P23" s="35"/>
      <c r="Q23" s="19"/>
      <c r="R23" s="36"/>
      <c r="S23" s="35"/>
      <c r="T23" s="19"/>
      <c r="U23" s="36"/>
      <c r="V23" s="35"/>
      <c r="W23" s="19"/>
      <c r="X23" s="19"/>
      <c r="Y23" s="35"/>
      <c r="Z23" s="19"/>
      <c r="AA23" s="36"/>
      <c r="AB23" s="35"/>
      <c r="AC23" s="19"/>
      <c r="AD23" s="36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5" customFormat="1" ht="12.75">
      <c r="A24" s="60">
        <f t="shared" si="1"/>
        <v>19</v>
      </c>
      <c r="B24" s="19">
        <v>13</v>
      </c>
      <c r="C24" s="26" t="s">
        <v>217</v>
      </c>
      <c r="D24" s="26" t="s">
        <v>345</v>
      </c>
      <c r="E24" s="96" t="s">
        <v>384</v>
      </c>
      <c r="F24" s="54">
        <f>SUM(G24:AD24)</f>
        <v>44</v>
      </c>
      <c r="G24" s="87">
        <v>15</v>
      </c>
      <c r="H24" s="26">
        <v>18</v>
      </c>
      <c r="I24" s="26">
        <v>11</v>
      </c>
      <c r="J24" s="87"/>
      <c r="K24" s="26"/>
      <c r="L24" s="93"/>
      <c r="M24" s="35"/>
      <c r="N24" s="19"/>
      <c r="O24" s="19"/>
      <c r="P24" s="87"/>
      <c r="Q24" s="26"/>
      <c r="R24" s="93"/>
      <c r="S24" s="35"/>
      <c r="T24" s="19"/>
      <c r="U24" s="36"/>
      <c r="V24" s="35"/>
      <c r="W24" s="19"/>
      <c r="X24" s="19"/>
      <c r="Y24" s="35"/>
      <c r="Z24" s="19"/>
      <c r="AA24" s="36"/>
      <c r="AB24" s="35"/>
      <c r="AC24" s="19"/>
      <c r="AD24" s="36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5" customFormat="1" ht="13.5" thickBot="1">
      <c r="A25" s="61">
        <f t="shared" si="1"/>
        <v>20</v>
      </c>
      <c r="B25" s="214">
        <v>38</v>
      </c>
      <c r="C25" s="27" t="s">
        <v>170</v>
      </c>
      <c r="D25" s="27" t="s">
        <v>192</v>
      </c>
      <c r="E25" s="211" t="s">
        <v>30</v>
      </c>
      <c r="F25" s="56">
        <f>SUM(G25:AD25)</f>
        <v>33</v>
      </c>
      <c r="G25" s="138"/>
      <c r="H25" s="139"/>
      <c r="I25" s="27"/>
      <c r="J25" s="88">
        <v>4</v>
      </c>
      <c r="K25" s="27">
        <v>5</v>
      </c>
      <c r="L25" s="94">
        <v>3</v>
      </c>
      <c r="M25" s="37">
        <v>7</v>
      </c>
      <c r="N25" s="20">
        <v>8</v>
      </c>
      <c r="O25" s="20">
        <v>6</v>
      </c>
      <c r="P25" s="37"/>
      <c r="Q25" s="20"/>
      <c r="R25" s="38"/>
      <c r="S25" s="37"/>
      <c r="T25" s="20"/>
      <c r="U25" s="38"/>
      <c r="V25" s="37"/>
      <c r="W25" s="20"/>
      <c r="X25" s="20"/>
      <c r="Y25" s="37"/>
      <c r="Z25" s="20"/>
      <c r="AA25" s="38"/>
      <c r="AB25" s="37"/>
      <c r="AC25" s="20"/>
      <c r="AD25" s="3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5" customFormat="1" ht="12.75">
      <c r="A26" s="62">
        <f t="shared" si="1"/>
        <v>21</v>
      </c>
      <c r="B26" s="212">
        <v>117</v>
      </c>
      <c r="C26" s="90" t="s">
        <v>40</v>
      </c>
      <c r="D26" s="90" t="s">
        <v>451</v>
      </c>
      <c r="E26" s="260" t="s">
        <v>8</v>
      </c>
      <c r="F26" s="55">
        <f>SUM(G26:AD26)</f>
        <v>20</v>
      </c>
      <c r="G26" s="168"/>
      <c r="H26" s="13"/>
      <c r="I26" s="90"/>
      <c r="J26" s="89"/>
      <c r="K26" s="90"/>
      <c r="L26" s="95"/>
      <c r="M26" s="44">
        <v>6</v>
      </c>
      <c r="N26" s="45">
        <v>6</v>
      </c>
      <c r="O26" s="45">
        <v>8</v>
      </c>
      <c r="P26" s="44"/>
      <c r="Q26" s="45"/>
      <c r="R26" s="46"/>
      <c r="S26" s="44"/>
      <c r="T26" s="45"/>
      <c r="U26" s="46"/>
      <c r="V26" s="44"/>
      <c r="W26" s="45"/>
      <c r="X26" s="45"/>
      <c r="Y26" s="39"/>
      <c r="Z26" s="30"/>
      <c r="AA26" s="40"/>
      <c r="AB26" s="39"/>
      <c r="AC26" s="30"/>
      <c r="AD26" s="4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5" customFormat="1" ht="12.75">
      <c r="A27" s="60">
        <f t="shared" si="0"/>
        <v>22</v>
      </c>
      <c r="B27" s="19">
        <v>222</v>
      </c>
      <c r="C27" s="19" t="s">
        <v>31</v>
      </c>
      <c r="D27" s="19" t="s">
        <v>247</v>
      </c>
      <c r="E27" s="96" t="s">
        <v>30</v>
      </c>
      <c r="F27" s="54">
        <f>SUM(G27:AD27)</f>
        <v>18</v>
      </c>
      <c r="G27" s="87"/>
      <c r="H27" s="19"/>
      <c r="I27" s="26"/>
      <c r="J27" s="87">
        <v>0</v>
      </c>
      <c r="K27" s="26">
        <v>4</v>
      </c>
      <c r="L27" s="93">
        <v>4</v>
      </c>
      <c r="M27" s="35">
        <v>0</v>
      </c>
      <c r="N27" s="19">
        <v>5</v>
      </c>
      <c r="O27" s="19">
        <v>5</v>
      </c>
      <c r="P27" s="87"/>
      <c r="Q27" s="26"/>
      <c r="R27" s="93"/>
      <c r="S27" s="35"/>
      <c r="T27" s="19"/>
      <c r="U27" s="36"/>
      <c r="V27" s="35"/>
      <c r="W27" s="19"/>
      <c r="X27" s="19"/>
      <c r="Y27" s="35"/>
      <c r="Z27" s="19"/>
      <c r="AA27" s="36"/>
      <c r="AB27" s="35"/>
      <c r="AC27" s="19"/>
      <c r="AD27" s="36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5" customFormat="1" ht="12.75">
      <c r="A28" s="60">
        <f t="shared" si="0"/>
        <v>23</v>
      </c>
      <c r="B28" s="213">
        <v>102</v>
      </c>
      <c r="C28" s="213" t="s">
        <v>31</v>
      </c>
      <c r="D28" s="213" t="s">
        <v>142</v>
      </c>
      <c r="E28" s="77"/>
      <c r="F28" s="54">
        <f>SUM(G28:AD28)</f>
        <v>17</v>
      </c>
      <c r="G28" s="87"/>
      <c r="H28" s="26"/>
      <c r="I28" s="26"/>
      <c r="J28" s="87">
        <v>7</v>
      </c>
      <c r="K28" s="26">
        <v>10</v>
      </c>
      <c r="L28" s="93"/>
      <c r="M28" s="35"/>
      <c r="N28" s="19"/>
      <c r="O28" s="19"/>
      <c r="P28" s="35"/>
      <c r="Q28" s="19"/>
      <c r="R28" s="36"/>
      <c r="S28" s="35"/>
      <c r="T28" s="19"/>
      <c r="U28" s="36"/>
      <c r="V28" s="35"/>
      <c r="W28" s="19"/>
      <c r="X28" s="19"/>
      <c r="Y28" s="35"/>
      <c r="Z28" s="19"/>
      <c r="AA28" s="36"/>
      <c r="AB28" s="35"/>
      <c r="AC28" s="19"/>
      <c r="AD28" s="36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5" customFormat="1" ht="12.75">
      <c r="A29" s="60">
        <f t="shared" si="0"/>
        <v>24</v>
      </c>
      <c r="B29" s="213">
        <v>164</v>
      </c>
      <c r="C29" s="26" t="s">
        <v>170</v>
      </c>
      <c r="D29" s="26" t="s">
        <v>275</v>
      </c>
      <c r="E29" s="96" t="s">
        <v>8</v>
      </c>
      <c r="F29" s="54">
        <f>SUM(G29:AD29)</f>
        <v>16</v>
      </c>
      <c r="G29" s="87"/>
      <c r="H29" s="26"/>
      <c r="I29" s="26"/>
      <c r="J29" s="87">
        <v>3</v>
      </c>
      <c r="K29" s="26">
        <v>7</v>
      </c>
      <c r="L29" s="93">
        <v>6</v>
      </c>
      <c r="M29" s="35"/>
      <c r="N29" s="19"/>
      <c r="O29" s="19"/>
      <c r="P29" s="35"/>
      <c r="Q29" s="19"/>
      <c r="R29" s="36"/>
      <c r="S29" s="35"/>
      <c r="T29" s="19"/>
      <c r="U29" s="36"/>
      <c r="V29" s="35"/>
      <c r="W29" s="19"/>
      <c r="X29" s="19"/>
      <c r="Y29" s="35"/>
      <c r="Z29" s="19"/>
      <c r="AA29" s="36"/>
      <c r="AB29" s="35"/>
      <c r="AC29" s="19"/>
      <c r="AD29" s="36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5" customFormat="1" ht="13.5" thickBot="1">
      <c r="A30" s="61">
        <f t="shared" si="0"/>
        <v>25</v>
      </c>
      <c r="B30" s="20">
        <v>61</v>
      </c>
      <c r="C30" s="20" t="s">
        <v>453</v>
      </c>
      <c r="D30" s="20" t="s">
        <v>452</v>
      </c>
      <c r="E30" s="78" t="s">
        <v>8</v>
      </c>
      <c r="F30" s="56">
        <f>SUM(G30:AD30)</f>
        <v>16</v>
      </c>
      <c r="G30" s="88"/>
      <c r="H30" s="139"/>
      <c r="I30" s="27"/>
      <c r="J30" s="88"/>
      <c r="K30" s="27"/>
      <c r="L30" s="94"/>
      <c r="M30" s="37">
        <v>5</v>
      </c>
      <c r="N30" s="20">
        <v>4</v>
      </c>
      <c r="O30" s="20">
        <v>7</v>
      </c>
      <c r="P30" s="37"/>
      <c r="Q30" s="20"/>
      <c r="R30" s="38"/>
      <c r="S30" s="37"/>
      <c r="T30" s="20"/>
      <c r="U30" s="38"/>
      <c r="V30" s="37"/>
      <c r="W30" s="20"/>
      <c r="X30" s="20"/>
      <c r="Y30" s="41"/>
      <c r="Z30" s="42"/>
      <c r="AA30" s="43"/>
      <c r="AB30" s="41"/>
      <c r="AC30" s="42"/>
      <c r="AD30" s="43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5" customFormat="1" ht="12.75">
      <c r="A31" s="62">
        <f t="shared" si="0"/>
        <v>26</v>
      </c>
      <c r="B31" s="30">
        <v>70</v>
      </c>
      <c r="C31" s="30" t="s">
        <v>22</v>
      </c>
      <c r="D31" s="30" t="s">
        <v>113</v>
      </c>
      <c r="E31" s="79" t="s">
        <v>8</v>
      </c>
      <c r="F31" s="55">
        <f>SUM(G31:AD31)</f>
        <v>10</v>
      </c>
      <c r="G31" s="89"/>
      <c r="H31" s="13"/>
      <c r="I31" s="90"/>
      <c r="J31" s="89">
        <v>5</v>
      </c>
      <c r="K31" s="90">
        <v>0</v>
      </c>
      <c r="L31" s="95">
        <v>5</v>
      </c>
      <c r="M31" s="39"/>
      <c r="N31" s="30"/>
      <c r="O31" s="30"/>
      <c r="P31" s="39"/>
      <c r="Q31" s="30"/>
      <c r="R31" s="40"/>
      <c r="S31" s="44"/>
      <c r="T31" s="45"/>
      <c r="U31" s="46"/>
      <c r="V31" s="44"/>
      <c r="W31" s="45"/>
      <c r="X31" s="45"/>
      <c r="Y31" s="44"/>
      <c r="Z31" s="45"/>
      <c r="AA31" s="46"/>
      <c r="AB31" s="44"/>
      <c r="AC31" s="45"/>
      <c r="AD31" s="46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5" customFormat="1" ht="12.75">
      <c r="A32" s="60">
        <f t="shared" si="0"/>
        <v>27</v>
      </c>
      <c r="B32" s="213">
        <v>29</v>
      </c>
      <c r="C32" s="19" t="s">
        <v>202</v>
      </c>
      <c r="D32" s="26" t="s">
        <v>395</v>
      </c>
      <c r="E32" s="77" t="s">
        <v>8</v>
      </c>
      <c r="F32" s="54">
        <f>SUM(G32:AD32)</f>
        <v>4</v>
      </c>
      <c r="G32" s="87"/>
      <c r="H32" s="26"/>
      <c r="I32" s="26"/>
      <c r="J32" s="87">
        <v>0</v>
      </c>
      <c r="K32" s="26">
        <v>3</v>
      </c>
      <c r="L32" s="93">
        <v>1</v>
      </c>
      <c r="M32" s="35"/>
      <c r="N32" s="19"/>
      <c r="O32" s="19"/>
      <c r="P32" s="87"/>
      <c r="Q32" s="26"/>
      <c r="R32" s="93"/>
      <c r="S32" s="35"/>
      <c r="T32" s="19"/>
      <c r="U32" s="36"/>
      <c r="V32" s="35"/>
      <c r="W32" s="19"/>
      <c r="X32" s="19"/>
      <c r="Y32" s="35"/>
      <c r="Z32" s="19"/>
      <c r="AA32" s="36"/>
      <c r="AB32" s="35"/>
      <c r="AC32" s="19"/>
      <c r="AD32" s="36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5" customFormat="1" ht="12.75">
      <c r="A33" s="60">
        <f t="shared" si="0"/>
        <v>28</v>
      </c>
      <c r="B33" s="19">
        <v>38</v>
      </c>
      <c r="C33" s="19" t="s">
        <v>31</v>
      </c>
      <c r="D33" s="19" t="s">
        <v>169</v>
      </c>
      <c r="E33" s="96" t="s">
        <v>8</v>
      </c>
      <c r="F33" s="54">
        <f>SUM(G33:AD33)</f>
        <v>1</v>
      </c>
      <c r="G33" s="87"/>
      <c r="H33" s="26"/>
      <c r="I33" s="26"/>
      <c r="J33" s="87">
        <v>1</v>
      </c>
      <c r="K33" s="26">
        <v>0</v>
      </c>
      <c r="L33" s="93"/>
      <c r="M33" s="35"/>
      <c r="N33" s="19"/>
      <c r="O33" s="19"/>
      <c r="P33" s="35"/>
      <c r="Q33" s="19"/>
      <c r="R33" s="36"/>
      <c r="S33" s="35"/>
      <c r="T33" s="19"/>
      <c r="U33" s="36"/>
      <c r="V33" s="35"/>
      <c r="W33" s="19"/>
      <c r="X33" s="19"/>
      <c r="Y33" s="35"/>
      <c r="Z33" s="19"/>
      <c r="AA33" s="36"/>
      <c r="AB33" s="35"/>
      <c r="AC33" s="19"/>
      <c r="AD33" s="36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5" customFormat="1" ht="12.75">
      <c r="A34" s="60">
        <f t="shared" si="0"/>
        <v>29</v>
      </c>
      <c r="B34" s="213"/>
      <c r="C34" s="19"/>
      <c r="D34" s="26"/>
      <c r="E34" s="77" t="s">
        <v>8</v>
      </c>
      <c r="F34" s="54">
        <f>SUM(G34:AD34)</f>
        <v>0</v>
      </c>
      <c r="G34" s="87"/>
      <c r="H34" s="26"/>
      <c r="I34" s="26"/>
      <c r="J34" s="87"/>
      <c r="K34" s="26"/>
      <c r="L34" s="93"/>
      <c r="M34" s="35"/>
      <c r="N34" s="19"/>
      <c r="O34" s="19"/>
      <c r="P34" s="35"/>
      <c r="Q34" s="19"/>
      <c r="R34" s="36"/>
      <c r="S34" s="35"/>
      <c r="T34" s="19"/>
      <c r="U34" s="36"/>
      <c r="V34" s="35"/>
      <c r="W34" s="19"/>
      <c r="X34" s="19"/>
      <c r="Y34" s="35"/>
      <c r="Z34" s="19"/>
      <c r="AA34" s="36"/>
      <c r="AB34" s="35"/>
      <c r="AC34" s="19"/>
      <c r="AD34" s="36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5" customFormat="1" ht="13.5" thickBot="1">
      <c r="A35" s="61">
        <f t="shared" si="0"/>
        <v>30</v>
      </c>
      <c r="B35" s="20"/>
      <c r="C35" s="20"/>
      <c r="D35" s="20"/>
      <c r="E35" s="211" t="s">
        <v>8</v>
      </c>
      <c r="F35" s="56">
        <f>SUM(G35:AD35)</f>
        <v>0</v>
      </c>
      <c r="G35" s="88"/>
      <c r="H35" s="27"/>
      <c r="I35" s="27"/>
      <c r="J35" s="88"/>
      <c r="K35" s="27"/>
      <c r="L35" s="94"/>
      <c r="M35" s="37"/>
      <c r="N35" s="20"/>
      <c r="O35" s="20"/>
      <c r="P35" s="37"/>
      <c r="Q35" s="20"/>
      <c r="R35" s="38"/>
      <c r="S35" s="37"/>
      <c r="T35" s="20"/>
      <c r="U35" s="38"/>
      <c r="V35" s="37"/>
      <c r="W35" s="20"/>
      <c r="X35" s="20"/>
      <c r="Y35" s="41"/>
      <c r="Z35" s="42"/>
      <c r="AA35" s="43"/>
      <c r="AB35" s="41"/>
      <c r="AC35" s="42"/>
      <c r="AD35" s="43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36" ht="13.5" thickBot="1">
      <c r="A36" s="149"/>
      <c r="B36" s="150"/>
      <c r="C36" s="150" t="s">
        <v>83</v>
      </c>
      <c r="D36" s="150"/>
      <c r="E36" s="13"/>
      <c r="F36" s="151">
        <f>SUM(G36:AD36)</f>
        <v>75</v>
      </c>
      <c r="G36" s="152">
        <f>5+4+3+2+1</f>
        <v>15</v>
      </c>
      <c r="H36" s="153">
        <f>6+5+4+3+2+1</f>
        <v>21</v>
      </c>
      <c r="I36" s="153">
        <f>5+4+3+2+1</f>
        <v>15</v>
      </c>
      <c r="J36" s="152"/>
      <c r="K36" s="153">
        <v>1</v>
      </c>
      <c r="L36" s="153"/>
      <c r="M36" s="152">
        <f>4+3+2+1</f>
        <v>10</v>
      </c>
      <c r="N36" s="153">
        <f>1+2</f>
        <v>3</v>
      </c>
      <c r="O36" s="153">
        <f>4+3+2+1</f>
        <v>10</v>
      </c>
      <c r="P36" s="152"/>
      <c r="Q36" s="153"/>
      <c r="R36" s="153"/>
      <c r="S36" s="152"/>
      <c r="T36" s="153"/>
      <c r="U36" s="153"/>
      <c r="V36" s="152"/>
      <c r="W36" s="153"/>
      <c r="X36" s="153"/>
      <c r="Y36" s="152"/>
      <c r="Z36" s="153"/>
      <c r="AA36" s="153"/>
      <c r="AB36" s="152"/>
      <c r="AC36" s="153"/>
      <c r="AD36" s="153"/>
      <c r="AE36" s="155"/>
      <c r="AF36" s="156">
        <v>1</v>
      </c>
      <c r="AG36" s="157">
        <f>3+2+1</f>
        <v>6</v>
      </c>
      <c r="AH36" s="153"/>
      <c r="AI36" s="153"/>
      <c r="AJ36" s="154"/>
    </row>
    <row r="37" spans="1:55" ht="13.5" thickBot="1">
      <c r="A37" s="158"/>
      <c r="B37" s="159"/>
      <c r="C37" s="160" t="s">
        <v>8</v>
      </c>
      <c r="D37" s="159" t="s">
        <v>8</v>
      </c>
      <c r="E37" s="161" t="s">
        <v>8</v>
      </c>
      <c r="F37" s="162"/>
      <c r="G37" s="163">
        <f aca="true" t="shared" si="2" ref="G37:AD37">SUM(G5:G36)-221</f>
        <v>0</v>
      </c>
      <c r="H37" s="160">
        <f t="shared" si="2"/>
        <v>0</v>
      </c>
      <c r="I37" s="160">
        <f t="shared" si="2"/>
        <v>0</v>
      </c>
      <c r="J37" s="163">
        <f t="shared" si="2"/>
        <v>0</v>
      </c>
      <c r="K37" s="160">
        <f t="shared" si="2"/>
        <v>0</v>
      </c>
      <c r="L37" s="160">
        <f t="shared" si="2"/>
        <v>0</v>
      </c>
      <c r="M37" s="163">
        <f t="shared" si="2"/>
        <v>0</v>
      </c>
      <c r="N37" s="160">
        <f t="shared" si="2"/>
        <v>0</v>
      </c>
      <c r="O37" s="160">
        <f t="shared" si="2"/>
        <v>0</v>
      </c>
      <c r="P37" s="163">
        <f t="shared" si="2"/>
        <v>-221</v>
      </c>
      <c r="Q37" s="160">
        <f t="shared" si="2"/>
        <v>-221</v>
      </c>
      <c r="R37" s="160">
        <f t="shared" si="2"/>
        <v>-221</v>
      </c>
      <c r="S37" s="163">
        <f t="shared" si="2"/>
        <v>-221</v>
      </c>
      <c r="T37" s="160">
        <f t="shared" si="2"/>
        <v>-221</v>
      </c>
      <c r="U37" s="160">
        <f t="shared" si="2"/>
        <v>-221</v>
      </c>
      <c r="V37" s="163">
        <f t="shared" si="2"/>
        <v>-221</v>
      </c>
      <c r="W37" s="160">
        <f t="shared" si="2"/>
        <v>-221</v>
      </c>
      <c r="X37" s="160">
        <f t="shared" si="2"/>
        <v>-221</v>
      </c>
      <c r="Y37" s="163">
        <f t="shared" si="2"/>
        <v>-221</v>
      </c>
      <c r="Z37" s="160">
        <f t="shared" si="2"/>
        <v>-221</v>
      </c>
      <c r="AA37" s="160">
        <f t="shared" si="2"/>
        <v>-221</v>
      </c>
      <c r="AB37" s="163">
        <f t="shared" si="2"/>
        <v>-221</v>
      </c>
      <c r="AC37" s="160">
        <f t="shared" si="2"/>
        <v>-221</v>
      </c>
      <c r="AD37" s="160">
        <f t="shared" si="2"/>
        <v>-221</v>
      </c>
      <c r="AE37" s="160">
        <f aca="true" t="shared" si="3" ref="AE37:AJ37">SUM(AG5:AG36)-256</f>
        <v>-250</v>
      </c>
      <c r="AF37" s="160">
        <f t="shared" si="3"/>
        <v>-256</v>
      </c>
      <c r="AG37" s="164">
        <f t="shared" si="3"/>
        <v>-256</v>
      </c>
      <c r="AH37" s="160">
        <f t="shared" si="3"/>
        <v>-256</v>
      </c>
      <c r="AI37" s="160">
        <f t="shared" si="3"/>
        <v>-256</v>
      </c>
      <c r="AJ37" s="160">
        <f t="shared" si="3"/>
        <v>-256</v>
      </c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</row>
  </sheetData>
  <sheetProtection/>
  <mergeCells count="37">
    <mergeCell ref="AB3:AD3"/>
    <mergeCell ref="G3:I3"/>
    <mergeCell ref="J3:L3"/>
    <mergeCell ref="M3:O3"/>
    <mergeCell ref="P3:R3"/>
    <mergeCell ref="S3:U3"/>
    <mergeCell ref="V3:X3"/>
    <mergeCell ref="P1:R1"/>
    <mergeCell ref="AB1:AD1"/>
    <mergeCell ref="S1:U1"/>
    <mergeCell ref="V1:X1"/>
    <mergeCell ref="Y1:AA1"/>
    <mergeCell ref="Y4:AA4"/>
    <mergeCell ref="V4:X4"/>
    <mergeCell ref="V2:X2"/>
    <mergeCell ref="Y2:AA2"/>
    <mergeCell ref="Y3:AA3"/>
    <mergeCell ref="C5:D5"/>
    <mergeCell ref="B1:F1"/>
    <mergeCell ref="A4:C4"/>
    <mergeCell ref="D4:F4"/>
    <mergeCell ref="A2:F2"/>
    <mergeCell ref="M1:O1"/>
    <mergeCell ref="J2:L2"/>
    <mergeCell ref="J1:L1"/>
    <mergeCell ref="G1:I1"/>
    <mergeCell ref="G2:I2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</mergeCells>
  <conditionalFormatting sqref="G6:IV31 G36:AD36">
    <cfRule type="cellIs" priority="4" dxfId="5" operator="equal" stopIfTrue="1">
      <formula>22</formula>
    </cfRule>
    <cfRule type="cellIs" priority="5" dxfId="4" operator="equal" stopIfTrue="1">
      <formula>25</formula>
    </cfRule>
    <cfRule type="cellIs" priority="6" dxfId="0" operator="equal" stopIfTrue="1">
      <formula>20</formula>
    </cfRule>
  </conditionalFormatting>
  <conditionalFormatting sqref="G32:IV35">
    <cfRule type="cellIs" priority="1" dxfId="5" operator="equal" stopIfTrue="1">
      <formula>22</formula>
    </cfRule>
    <cfRule type="cellIs" priority="2" dxfId="4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V47"/>
  <sheetViews>
    <sheetView showGridLines="0" zoomScale="75" zoomScaleNormal="75" zoomScalePageLayoutView="0" workbookViewId="0" topLeftCell="A1">
      <selection activeCell="B36" sqref="B36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51" customFormat="1" ht="25.5" thickBot="1">
      <c r="A1" s="249" t="s">
        <v>86</v>
      </c>
      <c r="B1" s="319" t="str">
        <f>+'A Mx1'!B1:F1</f>
        <v>Rethink 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1:256" s="253" customFormat="1" ht="12.75">
      <c r="A2" s="322" t="s">
        <v>338</v>
      </c>
      <c r="B2" s="336"/>
      <c r="C2" s="336"/>
      <c r="D2" s="336"/>
      <c r="E2" s="336"/>
      <c r="F2" s="337"/>
      <c r="G2" s="327" t="str">
        <f>+'A Mx1'!G2</f>
        <v>24th March</v>
      </c>
      <c r="H2" s="331"/>
      <c r="I2" s="332"/>
      <c r="J2" s="327" t="str">
        <f>+'A Mx1'!J2</f>
        <v>15th April</v>
      </c>
      <c r="K2" s="331"/>
      <c r="L2" s="332"/>
      <c r="M2" s="327" t="str">
        <f>+'A Mx1'!M2</f>
        <v>12th May</v>
      </c>
      <c r="N2" s="331"/>
      <c r="O2" s="332"/>
      <c r="P2" s="327" t="str">
        <f>+'A Mx1'!P2</f>
        <v>17th June</v>
      </c>
      <c r="Q2" s="331"/>
      <c r="R2" s="332"/>
      <c r="S2" s="327" t="str">
        <f>+'A Mx1'!S2</f>
        <v>14th July</v>
      </c>
      <c r="T2" s="331"/>
      <c r="U2" s="332"/>
      <c r="V2" s="323" t="str">
        <f>+'A Mx1'!V2</f>
        <v>5th Aug</v>
      </c>
      <c r="W2" s="333"/>
      <c r="X2" s="334"/>
      <c r="Y2" s="323" t="str">
        <f>+'A Mx1'!Y2</f>
        <v>1st Sept</v>
      </c>
      <c r="Z2" s="333"/>
      <c r="AA2" s="334"/>
      <c r="AB2" s="323" t="str">
        <f>+'A Mx1'!AB2</f>
        <v>16th Sept</v>
      </c>
      <c r="AC2" s="333"/>
      <c r="AD2" s="334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s="253" customFormat="1" ht="12.75">
      <c r="A3" s="272"/>
      <c r="B3" s="275"/>
      <c r="C3" s="275"/>
      <c r="D3" s="275"/>
      <c r="E3" s="275"/>
      <c r="F3" s="282"/>
      <c r="G3" s="321" t="str">
        <f>+'A Mx1'!G3:I3</f>
        <v>Killinchy</v>
      </c>
      <c r="H3" s="322"/>
      <c r="I3" s="326"/>
      <c r="J3" s="321" t="str">
        <f>+'A Mx1'!J3:L3</f>
        <v>Fastlane</v>
      </c>
      <c r="K3" s="322"/>
      <c r="L3" s="326"/>
      <c r="M3" s="321" t="str">
        <f>+'A Mx1'!M3:O3</f>
        <v>Cookstown</v>
      </c>
      <c r="N3" s="322"/>
      <c r="O3" s="326"/>
      <c r="P3" s="321" t="str">
        <f>+'A Mx1'!P3:R3</f>
        <v>Kilcurry</v>
      </c>
      <c r="Q3" s="322"/>
      <c r="R3" s="326"/>
      <c r="S3" s="321" t="str">
        <f>+'A Mx1'!S3:U3</f>
        <v>Knock</v>
      </c>
      <c r="T3" s="322"/>
      <c r="U3" s="326"/>
      <c r="V3" s="321" t="str">
        <f>+'A Mx1'!V3:X3</f>
        <v>Limerick</v>
      </c>
      <c r="W3" s="322"/>
      <c r="X3" s="326"/>
      <c r="Y3" s="321" t="str">
        <f>+'A Mx1'!Y3:AA3</f>
        <v>Mourne</v>
      </c>
      <c r="Z3" s="322"/>
      <c r="AA3" s="326"/>
      <c r="AB3" s="321" t="str">
        <f>+'A Mx1'!AB3:AD3</f>
        <v>Wexford</v>
      </c>
      <c r="AC3" s="322"/>
      <c r="AD3" s="326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253" customFormat="1" ht="13.5" thickBot="1">
      <c r="A4" s="322" t="s">
        <v>139</v>
      </c>
      <c r="B4" s="322"/>
      <c r="C4" s="322"/>
      <c r="D4" s="322" t="s">
        <v>38</v>
      </c>
      <c r="E4" s="322"/>
      <c r="F4" s="322"/>
      <c r="G4" s="309" t="str">
        <f>+'A Mx1'!G4</f>
        <v>Dowpatrick</v>
      </c>
      <c r="H4" s="329"/>
      <c r="I4" s="330"/>
      <c r="J4" s="309" t="str">
        <f>+'A Mx1'!J4</f>
        <v>Doon</v>
      </c>
      <c r="K4" s="329"/>
      <c r="L4" s="330"/>
      <c r="M4" s="309" t="str">
        <f>+'A Mx1'!M4</f>
        <v>Desertmartin</v>
      </c>
      <c r="N4" s="329"/>
      <c r="O4" s="330"/>
      <c r="P4" s="309" t="str">
        <f>+'A Mx1'!P4</f>
        <v>Dundalk</v>
      </c>
      <c r="Q4" s="329"/>
      <c r="R4" s="330"/>
      <c r="S4" s="309" t="str">
        <f>+'A Mx1'!S4</f>
        <v>Seaforde D1</v>
      </c>
      <c r="T4" s="329"/>
      <c r="U4" s="330"/>
      <c r="V4" s="309" t="str">
        <f>+'A Mx1'!V4</f>
        <v>Birdhill</v>
      </c>
      <c r="W4" s="329"/>
      <c r="X4" s="330"/>
      <c r="Y4" s="309" t="str">
        <f>+'A Mx1'!Y4</f>
        <v>Seaforde D2</v>
      </c>
      <c r="Z4" s="329"/>
      <c r="AA4" s="330"/>
      <c r="AB4" s="309" t="str">
        <f>+'A Mx1'!AB4</f>
        <v>Clonroche</v>
      </c>
      <c r="AC4" s="329"/>
      <c r="AD4" s="330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s="47" customFormat="1" ht="13.5" thickBot="1">
      <c r="A5" s="57" t="s">
        <v>9</v>
      </c>
      <c r="B5" s="58" t="s">
        <v>10</v>
      </c>
      <c r="C5" s="335" t="s">
        <v>11</v>
      </c>
      <c r="D5" s="335"/>
      <c r="E5" s="58" t="s">
        <v>12</v>
      </c>
      <c r="F5" s="68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3.5" thickTop="1">
      <c r="A6" s="231">
        <v>1</v>
      </c>
      <c r="B6" s="26">
        <v>295</v>
      </c>
      <c r="C6" s="26" t="s">
        <v>222</v>
      </c>
      <c r="D6" s="26" t="s">
        <v>75</v>
      </c>
      <c r="E6" s="96" t="s">
        <v>390</v>
      </c>
      <c r="F6" s="66">
        <f>SUM(G6:AD6)</f>
        <v>215</v>
      </c>
      <c r="G6" s="237">
        <v>20</v>
      </c>
      <c r="H6" s="238">
        <v>20</v>
      </c>
      <c r="I6" s="239">
        <v>25</v>
      </c>
      <c r="J6" s="91">
        <v>25</v>
      </c>
      <c r="K6" s="25">
        <v>25</v>
      </c>
      <c r="L6" s="92">
        <v>25</v>
      </c>
      <c r="M6" s="91">
        <v>25</v>
      </c>
      <c r="N6" s="25">
        <v>25</v>
      </c>
      <c r="O6" s="25">
        <v>25</v>
      </c>
      <c r="P6" s="91"/>
      <c r="Q6" s="25"/>
      <c r="R6" s="92"/>
      <c r="S6" s="105"/>
      <c r="T6" s="104"/>
      <c r="U6" s="106"/>
      <c r="V6" s="107"/>
      <c r="W6" s="108"/>
      <c r="X6" s="108"/>
      <c r="Y6" s="107"/>
      <c r="Z6" s="108"/>
      <c r="AA6" s="109"/>
      <c r="AB6" s="107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25" customFormat="1" ht="12.75">
      <c r="A7" s="232">
        <v>2</v>
      </c>
      <c r="B7" s="26">
        <v>161</v>
      </c>
      <c r="C7" s="26" t="s">
        <v>84</v>
      </c>
      <c r="D7" s="26" t="s">
        <v>221</v>
      </c>
      <c r="E7" s="96" t="s">
        <v>32</v>
      </c>
      <c r="F7" s="54">
        <f>SUM(G7:AD7)</f>
        <v>179</v>
      </c>
      <c r="G7" s="87">
        <v>22</v>
      </c>
      <c r="H7" s="26">
        <v>15</v>
      </c>
      <c r="I7" s="240">
        <v>20</v>
      </c>
      <c r="J7" s="87">
        <v>20</v>
      </c>
      <c r="K7" s="26">
        <v>16</v>
      </c>
      <c r="L7" s="93">
        <v>20</v>
      </c>
      <c r="M7" s="110">
        <v>22</v>
      </c>
      <c r="N7" s="99">
        <v>22</v>
      </c>
      <c r="O7" s="99">
        <v>22</v>
      </c>
      <c r="P7" s="110"/>
      <c r="Q7" s="99"/>
      <c r="R7" s="111"/>
      <c r="S7" s="110"/>
      <c r="T7" s="99"/>
      <c r="U7" s="111"/>
      <c r="V7" s="110"/>
      <c r="W7" s="99"/>
      <c r="X7" s="99"/>
      <c r="Y7" s="110"/>
      <c r="Z7" s="99"/>
      <c r="AA7" s="99"/>
      <c r="AB7" s="110"/>
      <c r="AC7" s="99"/>
      <c r="AD7" s="111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25" customFormat="1" ht="12.75">
      <c r="A8" s="232">
        <f aca="true" t="shared" si="0" ref="A8:A45">+A7+1</f>
        <v>3</v>
      </c>
      <c r="B8" s="26">
        <v>252</v>
      </c>
      <c r="C8" s="26" t="s">
        <v>67</v>
      </c>
      <c r="D8" s="26" t="s">
        <v>77</v>
      </c>
      <c r="E8" s="96" t="s">
        <v>119</v>
      </c>
      <c r="F8" s="54">
        <f>SUM(G8:AD8)</f>
        <v>147</v>
      </c>
      <c r="G8" s="87">
        <v>10</v>
      </c>
      <c r="H8" s="26">
        <v>16</v>
      </c>
      <c r="I8" s="93">
        <v>12</v>
      </c>
      <c r="J8" s="87">
        <v>11</v>
      </c>
      <c r="K8" s="26">
        <v>20</v>
      </c>
      <c r="L8" s="93">
        <v>22</v>
      </c>
      <c r="M8" s="110">
        <v>20</v>
      </c>
      <c r="N8" s="99">
        <v>20</v>
      </c>
      <c r="O8" s="99">
        <v>16</v>
      </c>
      <c r="P8" s="87"/>
      <c r="Q8" s="26"/>
      <c r="R8" s="93"/>
      <c r="S8" s="110"/>
      <c r="T8" s="99"/>
      <c r="U8" s="111"/>
      <c r="V8" s="110"/>
      <c r="W8" s="99"/>
      <c r="X8" s="99"/>
      <c r="Y8" s="110"/>
      <c r="Z8" s="99"/>
      <c r="AA8" s="111"/>
      <c r="AB8" s="110"/>
      <c r="AC8" s="99"/>
      <c r="AD8" s="111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25" customFormat="1" ht="12.75">
      <c r="A9" s="232">
        <f t="shared" si="0"/>
        <v>4</v>
      </c>
      <c r="B9" s="182">
        <v>234</v>
      </c>
      <c r="C9" s="182" t="s">
        <v>26</v>
      </c>
      <c r="D9" s="182" t="s">
        <v>150</v>
      </c>
      <c r="E9" s="183" t="s">
        <v>118</v>
      </c>
      <c r="F9" s="54">
        <f>SUM(G9:AD9)</f>
        <v>146</v>
      </c>
      <c r="G9" s="87">
        <v>16</v>
      </c>
      <c r="H9" s="26">
        <v>12</v>
      </c>
      <c r="I9" s="93">
        <v>15</v>
      </c>
      <c r="J9" s="87">
        <v>16</v>
      </c>
      <c r="K9" s="26">
        <v>22</v>
      </c>
      <c r="L9" s="93">
        <v>18</v>
      </c>
      <c r="M9" s="110">
        <v>16</v>
      </c>
      <c r="N9" s="99">
        <v>16</v>
      </c>
      <c r="O9" s="99">
        <v>15</v>
      </c>
      <c r="P9" s="110"/>
      <c r="Q9" s="99"/>
      <c r="R9" s="111"/>
      <c r="S9" s="110"/>
      <c r="T9" s="99"/>
      <c r="U9" s="111"/>
      <c r="V9" s="110"/>
      <c r="W9" s="99"/>
      <c r="X9" s="99"/>
      <c r="Y9" s="110"/>
      <c r="Z9" s="99"/>
      <c r="AA9" s="111"/>
      <c r="AB9" s="110"/>
      <c r="AC9" s="99"/>
      <c r="AD9" s="111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25" customFormat="1" ht="13.5" thickBot="1">
      <c r="A10" s="233">
        <f t="shared" si="0"/>
        <v>5</v>
      </c>
      <c r="B10" s="27">
        <v>86</v>
      </c>
      <c r="C10" s="27" t="s">
        <v>97</v>
      </c>
      <c r="D10" s="27" t="s">
        <v>114</v>
      </c>
      <c r="E10" s="211" t="s">
        <v>387</v>
      </c>
      <c r="F10" s="56">
        <f>SUM(G10:AD10)</f>
        <v>77</v>
      </c>
      <c r="G10" s="88">
        <v>12</v>
      </c>
      <c r="H10" s="27">
        <v>11</v>
      </c>
      <c r="I10" s="362">
        <v>0</v>
      </c>
      <c r="J10" s="88"/>
      <c r="K10" s="27"/>
      <c r="L10" s="94"/>
      <c r="M10" s="112">
        <v>18</v>
      </c>
      <c r="N10" s="101">
        <v>18</v>
      </c>
      <c r="O10" s="101">
        <v>18</v>
      </c>
      <c r="P10" s="112"/>
      <c r="Q10" s="101"/>
      <c r="R10" s="115"/>
      <c r="S10" s="113"/>
      <c r="T10" s="102"/>
      <c r="U10" s="114"/>
      <c r="V10" s="112"/>
      <c r="W10" s="101"/>
      <c r="X10" s="101"/>
      <c r="Y10" s="112"/>
      <c r="Z10" s="101"/>
      <c r="AA10" s="115"/>
      <c r="AB10" s="112"/>
      <c r="AC10" s="101"/>
      <c r="AD10" s="115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25" customFormat="1" ht="12.75">
      <c r="A11" s="234">
        <f t="shared" si="0"/>
        <v>6</v>
      </c>
      <c r="B11" s="45">
        <v>137</v>
      </c>
      <c r="C11" s="181" t="s">
        <v>104</v>
      </c>
      <c r="D11" s="181" t="s">
        <v>134</v>
      </c>
      <c r="E11" s="86" t="s">
        <v>8</v>
      </c>
      <c r="F11" s="55">
        <f>SUM(G11:AD11)</f>
        <v>72</v>
      </c>
      <c r="G11" s="168"/>
      <c r="H11" s="13"/>
      <c r="I11" s="90"/>
      <c r="J11" s="89">
        <v>10</v>
      </c>
      <c r="K11" s="90">
        <v>12</v>
      </c>
      <c r="L11" s="95">
        <v>14</v>
      </c>
      <c r="M11" s="117">
        <v>13</v>
      </c>
      <c r="N11" s="116">
        <v>13</v>
      </c>
      <c r="O11" s="116">
        <v>10</v>
      </c>
      <c r="P11" s="117"/>
      <c r="Q11" s="116"/>
      <c r="R11" s="118"/>
      <c r="S11" s="119"/>
      <c r="T11" s="103"/>
      <c r="U11" s="120"/>
      <c r="V11" s="119"/>
      <c r="W11" s="103"/>
      <c r="X11" s="103"/>
      <c r="Y11" s="119"/>
      <c r="Z11" s="103"/>
      <c r="AA11" s="120"/>
      <c r="AB11" s="119"/>
      <c r="AC11" s="103"/>
      <c r="AD11" s="120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25" customFormat="1" ht="12.75">
      <c r="A12" s="232">
        <f t="shared" si="0"/>
        <v>7</v>
      </c>
      <c r="B12" s="26">
        <v>224</v>
      </c>
      <c r="C12" s="25" t="s">
        <v>26</v>
      </c>
      <c r="D12" s="25" t="s">
        <v>157</v>
      </c>
      <c r="E12" s="361" t="s">
        <v>17</v>
      </c>
      <c r="F12" s="54">
        <f>SUM(G12:AD12)</f>
        <v>68</v>
      </c>
      <c r="G12" s="87">
        <v>0</v>
      </c>
      <c r="H12" s="167">
        <v>0</v>
      </c>
      <c r="I12" s="26">
        <v>16</v>
      </c>
      <c r="J12" s="87">
        <v>22</v>
      </c>
      <c r="K12" s="26">
        <v>18</v>
      </c>
      <c r="L12" s="93">
        <v>12</v>
      </c>
      <c r="M12" s="110"/>
      <c r="N12" s="99"/>
      <c r="O12" s="99"/>
      <c r="P12" s="110"/>
      <c r="Q12" s="99"/>
      <c r="R12" s="111"/>
      <c r="S12" s="110"/>
      <c r="T12" s="99"/>
      <c r="U12" s="111"/>
      <c r="V12" s="110"/>
      <c r="W12" s="99"/>
      <c r="X12" s="99"/>
      <c r="Y12" s="110"/>
      <c r="Z12" s="99"/>
      <c r="AA12" s="111"/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25" customFormat="1" ht="12.75">
      <c r="A13" s="232">
        <f t="shared" si="0"/>
        <v>8</v>
      </c>
      <c r="B13" s="182">
        <v>159</v>
      </c>
      <c r="C13" s="182" t="s">
        <v>45</v>
      </c>
      <c r="D13" s="182" t="s">
        <v>279</v>
      </c>
      <c r="E13" s="183" t="s">
        <v>8</v>
      </c>
      <c r="F13" s="54">
        <f>SUM(G13:AD13)</f>
        <v>66</v>
      </c>
      <c r="G13" s="87">
        <v>14</v>
      </c>
      <c r="H13" s="167">
        <v>13</v>
      </c>
      <c r="I13" s="26">
        <v>11</v>
      </c>
      <c r="J13" s="87">
        <v>18</v>
      </c>
      <c r="K13" s="26">
        <v>10</v>
      </c>
      <c r="L13" s="93">
        <v>0</v>
      </c>
      <c r="M13" s="110"/>
      <c r="N13" s="99"/>
      <c r="O13" s="99"/>
      <c r="P13" s="110"/>
      <c r="Q13" s="99"/>
      <c r="R13" s="111"/>
      <c r="S13" s="110"/>
      <c r="T13" s="99"/>
      <c r="U13" s="111"/>
      <c r="V13" s="110"/>
      <c r="W13" s="99"/>
      <c r="X13" s="99"/>
      <c r="Y13" s="110"/>
      <c r="Z13" s="99"/>
      <c r="AA13" s="111"/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25" customFormat="1" ht="12.75">
      <c r="A14" s="232">
        <f t="shared" si="0"/>
        <v>9</v>
      </c>
      <c r="B14" s="98">
        <v>88</v>
      </c>
      <c r="C14" s="182" t="s">
        <v>40</v>
      </c>
      <c r="D14" s="261" t="s">
        <v>156</v>
      </c>
      <c r="E14" s="183" t="s">
        <v>33</v>
      </c>
      <c r="F14" s="54">
        <f>SUM(G14:AD14)</f>
        <v>65</v>
      </c>
      <c r="G14" s="87">
        <v>25</v>
      </c>
      <c r="H14" s="26">
        <v>18</v>
      </c>
      <c r="I14" s="26">
        <v>22</v>
      </c>
      <c r="J14" s="87"/>
      <c r="K14" s="26"/>
      <c r="L14" s="93"/>
      <c r="M14" s="110"/>
      <c r="N14" s="99"/>
      <c r="O14" s="99"/>
      <c r="P14" s="110"/>
      <c r="Q14" s="99"/>
      <c r="R14" s="111"/>
      <c r="S14" s="110"/>
      <c r="T14" s="99"/>
      <c r="U14" s="111"/>
      <c r="V14" s="110"/>
      <c r="W14" s="99"/>
      <c r="X14" s="99"/>
      <c r="Y14" s="110"/>
      <c r="Z14" s="99"/>
      <c r="AA14" s="111"/>
      <c r="AB14" s="110"/>
      <c r="AC14" s="99"/>
      <c r="AD14" s="111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25" customFormat="1" ht="13.5" thickBot="1">
      <c r="A15" s="233">
        <f t="shared" si="0"/>
        <v>10</v>
      </c>
      <c r="B15" s="224">
        <v>818</v>
      </c>
      <c r="C15" s="185" t="s">
        <v>266</v>
      </c>
      <c r="D15" s="185" t="s">
        <v>265</v>
      </c>
      <c r="E15" s="84" t="s">
        <v>8</v>
      </c>
      <c r="F15" s="56">
        <f>SUM(G15:AD15)</f>
        <v>57</v>
      </c>
      <c r="G15" s="88">
        <v>5</v>
      </c>
      <c r="H15" s="139">
        <v>9</v>
      </c>
      <c r="I15" s="27">
        <v>7</v>
      </c>
      <c r="J15" s="88">
        <v>8</v>
      </c>
      <c r="K15" s="27">
        <v>13</v>
      </c>
      <c r="L15" s="94">
        <v>15</v>
      </c>
      <c r="M15" s="112"/>
      <c r="N15" s="101"/>
      <c r="O15" s="101"/>
      <c r="P15" s="112"/>
      <c r="Q15" s="101"/>
      <c r="R15" s="115"/>
      <c r="S15" s="112"/>
      <c r="T15" s="101"/>
      <c r="U15" s="115"/>
      <c r="V15" s="112"/>
      <c r="W15" s="101"/>
      <c r="X15" s="101"/>
      <c r="Y15" s="112"/>
      <c r="Z15" s="101"/>
      <c r="AA15" s="115"/>
      <c r="AB15" s="112"/>
      <c r="AC15" s="101"/>
      <c r="AD15" s="115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25" customFormat="1" ht="12.75">
      <c r="A16" s="234">
        <f t="shared" si="0"/>
        <v>11</v>
      </c>
      <c r="B16" s="45">
        <v>103</v>
      </c>
      <c r="C16" s="181" t="s">
        <v>276</v>
      </c>
      <c r="D16" s="181" t="s">
        <v>275</v>
      </c>
      <c r="E16" s="255" t="s">
        <v>264</v>
      </c>
      <c r="F16" s="55">
        <f>SUM(G16:AD16)</f>
        <v>55</v>
      </c>
      <c r="G16" s="168">
        <v>15</v>
      </c>
      <c r="H16" s="13">
        <v>22</v>
      </c>
      <c r="I16" s="90">
        <v>18</v>
      </c>
      <c r="J16" s="87"/>
      <c r="K16" s="26"/>
      <c r="L16" s="93"/>
      <c r="M16" s="117"/>
      <c r="N16" s="116"/>
      <c r="O16" s="116"/>
      <c r="P16" s="117"/>
      <c r="Q16" s="116"/>
      <c r="R16" s="118"/>
      <c r="S16" s="117"/>
      <c r="T16" s="116"/>
      <c r="U16" s="118"/>
      <c r="V16" s="119"/>
      <c r="W16" s="103"/>
      <c r="X16" s="103"/>
      <c r="Y16" s="119"/>
      <c r="Z16" s="103"/>
      <c r="AA16" s="120"/>
      <c r="AB16" s="119"/>
      <c r="AC16" s="103"/>
      <c r="AD16" s="120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25" customFormat="1" ht="12.75">
      <c r="A17" s="232">
        <f t="shared" si="0"/>
        <v>12</v>
      </c>
      <c r="B17" s="19">
        <v>115</v>
      </c>
      <c r="C17" s="26" t="s">
        <v>45</v>
      </c>
      <c r="D17" s="26" t="s">
        <v>246</v>
      </c>
      <c r="E17" s="96" t="s">
        <v>8</v>
      </c>
      <c r="F17" s="54">
        <f>SUM(G17:AD17)</f>
        <v>51</v>
      </c>
      <c r="G17" s="87"/>
      <c r="H17" s="26"/>
      <c r="I17" s="99"/>
      <c r="J17" s="87">
        <v>13</v>
      </c>
      <c r="K17" s="26">
        <v>11</v>
      </c>
      <c r="L17" s="93">
        <v>13</v>
      </c>
      <c r="M17" s="110">
        <v>14</v>
      </c>
      <c r="N17" s="99">
        <v>0</v>
      </c>
      <c r="O17" s="99">
        <v>0</v>
      </c>
      <c r="P17" s="110"/>
      <c r="Q17" s="99"/>
      <c r="R17" s="111"/>
      <c r="S17" s="110"/>
      <c r="T17" s="99"/>
      <c r="U17" s="111"/>
      <c r="V17" s="110"/>
      <c r="W17" s="99"/>
      <c r="X17" s="99"/>
      <c r="Y17" s="110"/>
      <c r="Z17" s="99"/>
      <c r="AA17" s="111"/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25" customFormat="1" ht="12.75">
      <c r="A18" s="232">
        <f t="shared" si="0"/>
        <v>13</v>
      </c>
      <c r="B18" s="19">
        <v>148</v>
      </c>
      <c r="C18" s="19" t="s">
        <v>95</v>
      </c>
      <c r="D18" s="19" t="s">
        <v>417</v>
      </c>
      <c r="E18" s="96" t="s">
        <v>8</v>
      </c>
      <c r="F18" s="54">
        <f>SUM(G18:AD18)</f>
        <v>45</v>
      </c>
      <c r="G18" s="110"/>
      <c r="H18" s="26"/>
      <c r="I18" s="167"/>
      <c r="J18" s="87">
        <v>15</v>
      </c>
      <c r="K18" s="26">
        <v>14</v>
      </c>
      <c r="L18" s="93">
        <v>16</v>
      </c>
      <c r="M18" s="110"/>
      <c r="N18" s="99"/>
      <c r="O18" s="99"/>
      <c r="P18" s="110"/>
      <c r="Q18" s="99"/>
      <c r="R18" s="111"/>
      <c r="S18" s="110"/>
      <c r="T18" s="99"/>
      <c r="U18" s="111"/>
      <c r="V18" s="110"/>
      <c r="W18" s="99"/>
      <c r="X18" s="99"/>
      <c r="Y18" s="110"/>
      <c r="Z18" s="99"/>
      <c r="AA18" s="111"/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25" customFormat="1" ht="12.75">
      <c r="A19" s="232">
        <f t="shared" si="0"/>
        <v>14</v>
      </c>
      <c r="B19" s="19">
        <v>105</v>
      </c>
      <c r="C19" s="26" t="s">
        <v>41</v>
      </c>
      <c r="D19" s="26" t="s">
        <v>142</v>
      </c>
      <c r="E19" s="96" t="s">
        <v>8</v>
      </c>
      <c r="F19" s="54">
        <f>SUM(G19:AD19)</f>
        <v>43</v>
      </c>
      <c r="G19" s="87">
        <v>18</v>
      </c>
      <c r="H19" s="167">
        <v>25</v>
      </c>
      <c r="I19" s="167">
        <v>0</v>
      </c>
      <c r="J19" s="87"/>
      <c r="K19" s="26"/>
      <c r="L19" s="93"/>
      <c r="M19" s="110"/>
      <c r="N19" s="99"/>
      <c r="O19" s="99"/>
      <c r="P19" s="110"/>
      <c r="Q19" s="99"/>
      <c r="R19" s="111"/>
      <c r="S19" s="110"/>
      <c r="T19" s="99"/>
      <c r="U19" s="111"/>
      <c r="V19" s="110"/>
      <c r="W19" s="99"/>
      <c r="X19" s="99"/>
      <c r="Y19" s="110"/>
      <c r="Z19" s="99"/>
      <c r="AA19" s="111"/>
      <c r="AB19" s="110"/>
      <c r="AC19" s="99"/>
      <c r="AD19" s="111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25" customFormat="1" ht="13.5" thickBot="1">
      <c r="A20" s="233">
        <f t="shared" si="0"/>
        <v>15</v>
      </c>
      <c r="B20" s="185">
        <v>192</v>
      </c>
      <c r="C20" s="185" t="s">
        <v>26</v>
      </c>
      <c r="D20" s="185" t="s">
        <v>448</v>
      </c>
      <c r="E20" s="186" t="s">
        <v>8</v>
      </c>
      <c r="F20" s="56">
        <f>SUM(G20:AD20)</f>
        <v>41</v>
      </c>
      <c r="G20" s="88"/>
      <c r="H20" s="139"/>
      <c r="I20" s="139"/>
      <c r="J20" s="88"/>
      <c r="K20" s="27"/>
      <c r="L20" s="94"/>
      <c r="M20" s="113">
        <v>15</v>
      </c>
      <c r="N20" s="102">
        <v>15</v>
      </c>
      <c r="O20" s="102">
        <v>11</v>
      </c>
      <c r="P20" s="113"/>
      <c r="Q20" s="102"/>
      <c r="R20" s="114"/>
      <c r="S20" s="113"/>
      <c r="T20" s="102"/>
      <c r="U20" s="114"/>
      <c r="V20" s="112"/>
      <c r="W20" s="101"/>
      <c r="X20" s="101"/>
      <c r="Y20" s="112"/>
      <c r="Z20" s="101"/>
      <c r="AA20" s="115"/>
      <c r="AB20" s="112"/>
      <c r="AC20" s="101"/>
      <c r="AD20" s="115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25" customFormat="1" ht="12.75">
      <c r="A21" s="234">
        <f t="shared" si="0"/>
        <v>16</v>
      </c>
      <c r="B21" s="269">
        <v>22</v>
      </c>
      <c r="C21" s="269" t="s">
        <v>285</v>
      </c>
      <c r="D21" s="269" t="s">
        <v>284</v>
      </c>
      <c r="E21" s="270" t="s">
        <v>8</v>
      </c>
      <c r="F21" s="55">
        <f>SUM(G21:AD21)</f>
        <v>40</v>
      </c>
      <c r="G21" s="168"/>
      <c r="H21" s="90"/>
      <c r="I21" s="13"/>
      <c r="J21" s="89">
        <v>14</v>
      </c>
      <c r="K21" s="90">
        <v>15</v>
      </c>
      <c r="L21" s="95">
        <v>11</v>
      </c>
      <c r="M21" s="119"/>
      <c r="N21" s="103"/>
      <c r="O21" s="103"/>
      <c r="P21" s="119"/>
      <c r="Q21" s="103"/>
      <c r="R21" s="120"/>
      <c r="S21" s="119"/>
      <c r="T21" s="103"/>
      <c r="U21" s="120"/>
      <c r="V21" s="119"/>
      <c r="W21" s="103"/>
      <c r="X21" s="103"/>
      <c r="Y21" s="119"/>
      <c r="Z21" s="103"/>
      <c r="AA21" s="120"/>
      <c r="AB21" s="119"/>
      <c r="AC21" s="103"/>
      <c r="AD21" s="120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25" customFormat="1" ht="12.75">
      <c r="A22" s="232">
        <f t="shared" si="0"/>
        <v>17</v>
      </c>
      <c r="B22" s="19">
        <v>611</v>
      </c>
      <c r="C22" s="19" t="s">
        <v>128</v>
      </c>
      <c r="D22" s="19" t="s">
        <v>447</v>
      </c>
      <c r="E22" s="77" t="s">
        <v>8</v>
      </c>
      <c r="F22" s="54">
        <f>SUM(G22:AD22)</f>
        <v>39</v>
      </c>
      <c r="G22" s="87"/>
      <c r="H22" s="167"/>
      <c r="I22" s="26"/>
      <c r="J22" s="87"/>
      <c r="K22" s="26"/>
      <c r="L22" s="93"/>
      <c r="M22" s="110">
        <v>11</v>
      </c>
      <c r="N22" s="99">
        <v>14</v>
      </c>
      <c r="O22" s="99">
        <v>14</v>
      </c>
      <c r="P22" s="87"/>
      <c r="Q22" s="26"/>
      <c r="R22" s="93"/>
      <c r="S22" s="110"/>
      <c r="T22" s="99"/>
      <c r="U22" s="111"/>
      <c r="V22" s="110"/>
      <c r="W22" s="99"/>
      <c r="X22" s="99"/>
      <c r="Y22" s="110"/>
      <c r="Z22" s="99"/>
      <c r="AA22" s="111"/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25" customFormat="1" ht="12.75">
      <c r="A23" s="232">
        <f t="shared" si="0"/>
        <v>18</v>
      </c>
      <c r="B23" s="19">
        <v>207</v>
      </c>
      <c r="C23" s="26" t="s">
        <v>24</v>
      </c>
      <c r="D23" s="26" t="s">
        <v>158</v>
      </c>
      <c r="E23" s="77" t="s">
        <v>8</v>
      </c>
      <c r="F23" s="54">
        <f>SUM(G23:AD23)</f>
        <v>35</v>
      </c>
      <c r="G23" s="87"/>
      <c r="H23" s="26"/>
      <c r="I23" s="26"/>
      <c r="J23" s="87"/>
      <c r="K23" s="26"/>
      <c r="L23" s="93"/>
      <c r="M23" s="110">
        <v>12</v>
      </c>
      <c r="N23" s="99">
        <v>11</v>
      </c>
      <c r="O23" s="99">
        <v>12</v>
      </c>
      <c r="P23" s="110"/>
      <c r="Q23" s="99"/>
      <c r="R23" s="111"/>
      <c r="S23" s="110"/>
      <c r="T23" s="99"/>
      <c r="U23" s="111"/>
      <c r="V23" s="110"/>
      <c r="W23" s="99"/>
      <c r="X23" s="99"/>
      <c r="Y23" s="110"/>
      <c r="Z23" s="99"/>
      <c r="AA23" s="111"/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s="25" customFormat="1" ht="12.75">
      <c r="A24" s="232">
        <f t="shared" si="0"/>
        <v>19</v>
      </c>
      <c r="B24" s="26">
        <v>123</v>
      </c>
      <c r="C24" s="26" t="s">
        <v>226</v>
      </c>
      <c r="D24" s="26" t="s">
        <v>225</v>
      </c>
      <c r="E24" s="96" t="s">
        <v>8</v>
      </c>
      <c r="F24" s="54">
        <f>SUM(G24:AD24)</f>
        <v>35</v>
      </c>
      <c r="G24" s="87"/>
      <c r="H24" s="26"/>
      <c r="I24" s="26"/>
      <c r="J24" s="87"/>
      <c r="K24" s="26"/>
      <c r="L24" s="93"/>
      <c r="M24" s="110">
        <v>10</v>
      </c>
      <c r="N24" s="99">
        <v>12</v>
      </c>
      <c r="O24" s="99">
        <v>13</v>
      </c>
      <c r="P24" s="110"/>
      <c r="Q24" s="99"/>
      <c r="R24" s="111"/>
      <c r="S24" s="110"/>
      <c r="T24" s="99"/>
      <c r="U24" s="111"/>
      <c r="V24" s="110"/>
      <c r="W24" s="99"/>
      <c r="X24" s="99"/>
      <c r="Y24" s="110"/>
      <c r="Z24" s="99"/>
      <c r="AA24" s="111"/>
      <c r="AB24" s="110"/>
      <c r="AC24" s="99"/>
      <c r="AD24" s="111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25" customFormat="1" ht="13.5" thickBot="1">
      <c r="A25" s="233">
        <f t="shared" si="0"/>
        <v>20</v>
      </c>
      <c r="B25" s="27">
        <v>76</v>
      </c>
      <c r="C25" s="27" t="s">
        <v>178</v>
      </c>
      <c r="D25" s="27" t="s">
        <v>372</v>
      </c>
      <c r="E25" s="211" t="s">
        <v>17</v>
      </c>
      <c r="F25" s="56">
        <f>SUM(G25:AD25)</f>
        <v>33</v>
      </c>
      <c r="G25" s="88">
        <v>6</v>
      </c>
      <c r="H25" s="27">
        <v>14</v>
      </c>
      <c r="I25" s="27">
        <v>13</v>
      </c>
      <c r="J25" s="88"/>
      <c r="K25" s="27"/>
      <c r="L25" s="94"/>
      <c r="M25" s="88"/>
      <c r="N25" s="27"/>
      <c r="O25" s="27"/>
      <c r="P25" s="112"/>
      <c r="Q25" s="101"/>
      <c r="R25" s="115"/>
      <c r="S25" s="112"/>
      <c r="T25" s="101"/>
      <c r="U25" s="115"/>
      <c r="V25" s="112"/>
      <c r="W25" s="101"/>
      <c r="X25" s="101"/>
      <c r="Y25" s="112"/>
      <c r="Z25" s="101"/>
      <c r="AA25" s="115"/>
      <c r="AB25" s="112"/>
      <c r="AC25" s="101"/>
      <c r="AD25" s="115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25" customFormat="1" ht="12.75">
      <c r="A26" s="234">
        <f t="shared" si="0"/>
        <v>21</v>
      </c>
      <c r="B26" s="103">
        <v>151</v>
      </c>
      <c r="C26" s="45" t="s">
        <v>84</v>
      </c>
      <c r="D26" s="45" t="s">
        <v>418</v>
      </c>
      <c r="E26" s="255" t="s">
        <v>8</v>
      </c>
      <c r="F26" s="55">
        <f>SUM(G26:AD26)</f>
        <v>28</v>
      </c>
      <c r="G26" s="89"/>
      <c r="H26" s="90"/>
      <c r="I26" s="90"/>
      <c r="J26" s="89">
        <v>9</v>
      </c>
      <c r="K26" s="90">
        <v>9</v>
      </c>
      <c r="L26" s="95">
        <v>10</v>
      </c>
      <c r="M26" s="117"/>
      <c r="N26" s="116"/>
      <c r="O26" s="116"/>
      <c r="P26" s="117"/>
      <c r="Q26" s="116"/>
      <c r="R26" s="118"/>
      <c r="S26" s="119"/>
      <c r="T26" s="103"/>
      <c r="U26" s="120"/>
      <c r="V26" s="119"/>
      <c r="W26" s="103"/>
      <c r="X26" s="103"/>
      <c r="Y26" s="119"/>
      <c r="Z26" s="103"/>
      <c r="AA26" s="120"/>
      <c r="AB26" s="119"/>
      <c r="AC26" s="103"/>
      <c r="AD26" s="120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s="25" customFormat="1" ht="12.75">
      <c r="A27" s="232">
        <f t="shared" si="0"/>
        <v>22</v>
      </c>
      <c r="B27" s="23">
        <v>762</v>
      </c>
      <c r="C27" s="23" t="s">
        <v>371</v>
      </c>
      <c r="D27" s="23" t="s">
        <v>127</v>
      </c>
      <c r="E27" s="80" t="s">
        <v>8</v>
      </c>
      <c r="F27" s="54">
        <f>SUM(G27:AD27)</f>
        <v>28</v>
      </c>
      <c r="G27" s="87"/>
      <c r="H27" s="26"/>
      <c r="I27" s="26"/>
      <c r="J27" s="87"/>
      <c r="K27" s="26"/>
      <c r="L27" s="93"/>
      <c r="M27" s="110">
        <v>9</v>
      </c>
      <c r="N27" s="99">
        <v>10</v>
      </c>
      <c r="O27" s="99">
        <v>9</v>
      </c>
      <c r="P27" s="110"/>
      <c r="Q27" s="99"/>
      <c r="R27" s="111"/>
      <c r="S27" s="110"/>
      <c r="T27" s="99"/>
      <c r="U27" s="111"/>
      <c r="V27" s="110"/>
      <c r="W27" s="99"/>
      <c r="X27" s="99"/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s="25" customFormat="1" ht="12.75">
      <c r="A28" s="232">
        <f t="shared" si="0"/>
        <v>23</v>
      </c>
      <c r="B28" s="26">
        <v>89</v>
      </c>
      <c r="C28" s="26" t="s">
        <v>25</v>
      </c>
      <c r="D28" s="26" t="s">
        <v>90</v>
      </c>
      <c r="E28" s="96" t="s">
        <v>43</v>
      </c>
      <c r="F28" s="54">
        <f>SUM(G28:AD28)</f>
        <v>25</v>
      </c>
      <c r="G28" s="87">
        <v>9</v>
      </c>
      <c r="H28" s="99">
        <v>6</v>
      </c>
      <c r="I28" s="26">
        <v>10</v>
      </c>
      <c r="J28" s="87"/>
      <c r="K28" s="26"/>
      <c r="L28" s="93"/>
      <c r="M28" s="110"/>
      <c r="N28" s="99"/>
      <c r="O28" s="99"/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s="25" customFormat="1" ht="12.75">
      <c r="A29" s="232">
        <f t="shared" si="0"/>
        <v>24</v>
      </c>
      <c r="B29" s="26">
        <v>102</v>
      </c>
      <c r="C29" s="26" t="s">
        <v>132</v>
      </c>
      <c r="D29" s="26" t="s">
        <v>131</v>
      </c>
      <c r="E29" s="96" t="s">
        <v>119</v>
      </c>
      <c r="F29" s="54">
        <f>SUM(G29:AD29)</f>
        <v>24</v>
      </c>
      <c r="G29" s="87">
        <v>8</v>
      </c>
      <c r="H29" s="26">
        <v>10</v>
      </c>
      <c r="I29" s="26">
        <v>6</v>
      </c>
      <c r="J29" s="87"/>
      <c r="K29" s="26"/>
      <c r="L29" s="93"/>
      <c r="M29" s="110"/>
      <c r="N29" s="99"/>
      <c r="O29" s="99"/>
      <c r="P29" s="110"/>
      <c r="Q29" s="99"/>
      <c r="R29" s="99"/>
      <c r="S29" s="110"/>
      <c r="T29" s="99"/>
      <c r="U29" s="111"/>
      <c r="V29" s="110"/>
      <c r="W29" s="99"/>
      <c r="X29" s="99"/>
      <c r="Y29" s="110"/>
      <c r="Z29" s="99"/>
      <c r="AA29" s="111"/>
      <c r="AB29" s="110"/>
      <c r="AC29" s="99"/>
      <c r="AD29" s="111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25" customFormat="1" ht="13.5" thickBot="1">
      <c r="A30" s="233">
        <f t="shared" si="0"/>
        <v>25</v>
      </c>
      <c r="B30" s="20">
        <v>255</v>
      </c>
      <c r="C30" s="27" t="s">
        <v>102</v>
      </c>
      <c r="D30" s="27" t="s">
        <v>257</v>
      </c>
      <c r="E30" s="78" t="s">
        <v>8</v>
      </c>
      <c r="F30" s="56">
        <f>SUM(G30:AD30)</f>
        <v>21</v>
      </c>
      <c r="G30" s="88">
        <v>13</v>
      </c>
      <c r="H30" s="27">
        <v>0</v>
      </c>
      <c r="I30" s="139">
        <v>8</v>
      </c>
      <c r="J30" s="88"/>
      <c r="K30" s="27"/>
      <c r="L30" s="94"/>
      <c r="M30" s="112"/>
      <c r="N30" s="101"/>
      <c r="O30" s="101"/>
      <c r="P30" s="112"/>
      <c r="Q30" s="101"/>
      <c r="R30" s="115"/>
      <c r="S30" s="112"/>
      <c r="T30" s="101"/>
      <c r="U30" s="115"/>
      <c r="V30" s="112"/>
      <c r="W30" s="101"/>
      <c r="X30" s="101"/>
      <c r="Y30" s="112"/>
      <c r="Z30" s="101"/>
      <c r="AA30" s="115"/>
      <c r="AB30" s="112"/>
      <c r="AC30" s="101"/>
      <c r="AD30" s="115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25" customFormat="1" ht="12.75">
      <c r="A31" s="234">
        <f aca="true" t="shared" si="1" ref="A31:A40">+A30+1</f>
        <v>26</v>
      </c>
      <c r="B31" s="45">
        <v>95</v>
      </c>
      <c r="C31" s="45" t="s">
        <v>26</v>
      </c>
      <c r="D31" s="45" t="s">
        <v>90</v>
      </c>
      <c r="E31" s="86" t="s">
        <v>43</v>
      </c>
      <c r="F31" s="55">
        <f>SUM(G31:AD31)</f>
        <v>21</v>
      </c>
      <c r="G31" s="168">
        <v>0</v>
      </c>
      <c r="H31" s="13">
        <v>7</v>
      </c>
      <c r="I31" s="13">
        <v>14</v>
      </c>
      <c r="J31" s="89"/>
      <c r="K31" s="90"/>
      <c r="L31" s="95"/>
      <c r="M31" s="117"/>
      <c r="N31" s="116"/>
      <c r="O31" s="116"/>
      <c r="P31" s="117"/>
      <c r="Q31" s="116"/>
      <c r="R31" s="118"/>
      <c r="S31" s="119"/>
      <c r="T31" s="103"/>
      <c r="U31" s="120"/>
      <c r="V31" s="119"/>
      <c r="W31" s="103"/>
      <c r="X31" s="103"/>
      <c r="Y31" s="119"/>
      <c r="Z31" s="103"/>
      <c r="AA31" s="120"/>
      <c r="AB31" s="119"/>
      <c r="AC31" s="103"/>
      <c r="AD31" s="120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s="25" customFormat="1" ht="12.75">
      <c r="A32" s="232">
        <f t="shared" si="1"/>
        <v>27</v>
      </c>
      <c r="B32" s="19">
        <v>69</v>
      </c>
      <c r="C32" s="26" t="s">
        <v>149</v>
      </c>
      <c r="D32" s="26" t="s">
        <v>135</v>
      </c>
      <c r="E32" s="96" t="s">
        <v>8</v>
      </c>
      <c r="F32" s="54">
        <f>SUM(G32:AD32)</f>
        <v>21</v>
      </c>
      <c r="G32" s="166">
        <v>7</v>
      </c>
      <c r="H32" s="26">
        <v>5</v>
      </c>
      <c r="I32" s="26">
        <v>9</v>
      </c>
      <c r="J32" s="87"/>
      <c r="K32" s="26"/>
      <c r="L32" s="93"/>
      <c r="M32" s="110"/>
      <c r="N32" s="99"/>
      <c r="O32" s="99"/>
      <c r="P32" s="110"/>
      <c r="Q32" s="99"/>
      <c r="R32" s="111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s="25" customFormat="1" ht="12.75">
      <c r="A33" s="232">
        <f t="shared" si="1"/>
        <v>28</v>
      </c>
      <c r="B33" s="182">
        <v>172</v>
      </c>
      <c r="C33" s="182" t="s">
        <v>144</v>
      </c>
      <c r="D33" s="182" t="s">
        <v>446</v>
      </c>
      <c r="E33" s="183" t="s">
        <v>8</v>
      </c>
      <c r="F33" s="54">
        <f>SUM(G33:AD33)</f>
        <v>20</v>
      </c>
      <c r="G33" s="87"/>
      <c r="H33" s="167"/>
      <c r="I33" s="26"/>
      <c r="J33" s="87"/>
      <c r="K33" s="26"/>
      <c r="L33" s="93"/>
      <c r="M33" s="110">
        <v>0</v>
      </c>
      <c r="N33" s="99">
        <v>0</v>
      </c>
      <c r="O33" s="99">
        <v>20</v>
      </c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25" customFormat="1" ht="12.75">
      <c r="A34" s="232">
        <f t="shared" si="1"/>
        <v>29</v>
      </c>
      <c r="B34" s="26">
        <v>561</v>
      </c>
      <c r="C34" s="25" t="s">
        <v>371</v>
      </c>
      <c r="D34" s="25" t="s">
        <v>370</v>
      </c>
      <c r="E34" s="96" t="s">
        <v>8</v>
      </c>
      <c r="F34" s="54">
        <f>SUM(G34:AD34)</f>
        <v>19</v>
      </c>
      <c r="G34" s="87">
        <v>11</v>
      </c>
      <c r="H34" s="26">
        <v>8</v>
      </c>
      <c r="I34" s="26">
        <v>0</v>
      </c>
      <c r="J34" s="87"/>
      <c r="K34" s="26"/>
      <c r="L34" s="93"/>
      <c r="M34" s="110"/>
      <c r="N34" s="99"/>
      <c r="O34" s="99"/>
      <c r="P34" s="110"/>
      <c r="Q34" s="99"/>
      <c r="R34" s="99"/>
      <c r="S34" s="110"/>
      <c r="T34" s="99"/>
      <c r="U34" s="111"/>
      <c r="V34" s="110"/>
      <c r="W34" s="99"/>
      <c r="X34" s="99"/>
      <c r="Y34" s="110"/>
      <c r="Z34" s="99"/>
      <c r="AA34" s="111"/>
      <c r="AB34" s="110"/>
      <c r="AC34" s="99"/>
      <c r="AD34" s="111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25" customFormat="1" ht="13.5" thickBot="1">
      <c r="A35" s="233">
        <f t="shared" si="1"/>
        <v>30</v>
      </c>
      <c r="B35" s="20">
        <v>99</v>
      </c>
      <c r="C35" s="27" t="s">
        <v>179</v>
      </c>
      <c r="D35" s="27" t="s">
        <v>223</v>
      </c>
      <c r="E35" s="78" t="s">
        <v>224</v>
      </c>
      <c r="F35" s="56">
        <f>SUM(G35:AD35)</f>
        <v>16</v>
      </c>
      <c r="G35" s="88"/>
      <c r="H35" s="139"/>
      <c r="I35" s="27"/>
      <c r="J35" s="88">
        <v>0</v>
      </c>
      <c r="K35" s="27">
        <v>8</v>
      </c>
      <c r="L35" s="94">
        <v>0</v>
      </c>
      <c r="M35" s="112">
        <v>8</v>
      </c>
      <c r="N35" s="101">
        <v>0</v>
      </c>
      <c r="O35" s="101">
        <v>0</v>
      </c>
      <c r="P35" s="112"/>
      <c r="Q35" s="101"/>
      <c r="R35" s="115"/>
      <c r="S35" s="112"/>
      <c r="T35" s="101"/>
      <c r="U35" s="115"/>
      <c r="V35" s="112"/>
      <c r="W35" s="101"/>
      <c r="X35" s="101"/>
      <c r="Y35" s="112"/>
      <c r="Z35" s="101"/>
      <c r="AA35" s="115"/>
      <c r="AB35" s="112"/>
      <c r="AC35" s="101"/>
      <c r="AD35" s="115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s="25" customFormat="1" ht="12.75">
      <c r="A36" s="234">
        <f t="shared" si="1"/>
        <v>31</v>
      </c>
      <c r="B36" s="45">
        <v>116</v>
      </c>
      <c r="C36" s="45" t="s">
        <v>276</v>
      </c>
      <c r="D36" s="45" t="s">
        <v>212</v>
      </c>
      <c r="E36" s="86" t="s">
        <v>8</v>
      </c>
      <c r="F36" s="55">
        <f>SUM(G36:AD36)</f>
        <v>12</v>
      </c>
      <c r="G36" s="168"/>
      <c r="H36" s="90"/>
      <c r="I36" s="90"/>
      <c r="J36" s="89">
        <v>12</v>
      </c>
      <c r="K36" s="90">
        <v>0</v>
      </c>
      <c r="L36" s="95">
        <v>0</v>
      </c>
      <c r="M36" s="117"/>
      <c r="N36" s="116"/>
      <c r="O36" s="116"/>
      <c r="P36" s="117"/>
      <c r="Q36" s="116"/>
      <c r="R36" s="118"/>
      <c r="S36" s="119"/>
      <c r="T36" s="103"/>
      <c r="U36" s="120"/>
      <c r="V36" s="119"/>
      <c r="W36" s="103"/>
      <c r="X36" s="103"/>
      <c r="Y36" s="119"/>
      <c r="Z36" s="103"/>
      <c r="AA36" s="120"/>
      <c r="AB36" s="119"/>
      <c r="AC36" s="103"/>
      <c r="AD36" s="120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s="25" customFormat="1" ht="12.75">
      <c r="A37" s="232">
        <f t="shared" si="1"/>
        <v>32</v>
      </c>
      <c r="B37" s="26"/>
      <c r="C37" s="26"/>
      <c r="D37" s="26"/>
      <c r="E37" s="96" t="s">
        <v>8</v>
      </c>
      <c r="F37" s="54">
        <f>SUM(G37:AD37)</f>
        <v>0</v>
      </c>
      <c r="G37" s="87"/>
      <c r="H37" s="26"/>
      <c r="I37" s="26"/>
      <c r="J37" s="87"/>
      <c r="K37" s="26"/>
      <c r="L37" s="93"/>
      <c r="M37" s="110"/>
      <c r="N37" s="99"/>
      <c r="O37" s="99"/>
      <c r="P37" s="110"/>
      <c r="Q37" s="99"/>
      <c r="R37" s="111"/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s="25" customFormat="1" ht="12.75">
      <c r="A38" s="232">
        <f t="shared" si="1"/>
        <v>33</v>
      </c>
      <c r="B38" s="26"/>
      <c r="C38" s="26"/>
      <c r="D38" s="26"/>
      <c r="E38" s="96" t="s">
        <v>8</v>
      </c>
      <c r="F38" s="54">
        <f>SUM(G38:AD38)</f>
        <v>0</v>
      </c>
      <c r="G38" s="87"/>
      <c r="H38" s="26"/>
      <c r="I38" s="26"/>
      <c r="J38" s="87"/>
      <c r="K38" s="26"/>
      <c r="L38" s="93"/>
      <c r="M38" s="110"/>
      <c r="N38" s="99"/>
      <c r="O38" s="99"/>
      <c r="P38" s="110"/>
      <c r="Q38" s="99"/>
      <c r="R38" s="99"/>
      <c r="S38" s="110"/>
      <c r="T38" s="99"/>
      <c r="U38" s="111"/>
      <c r="V38" s="110"/>
      <c r="W38" s="99"/>
      <c r="X38" s="99"/>
      <c r="Y38" s="110"/>
      <c r="Z38" s="99"/>
      <c r="AA38" s="111"/>
      <c r="AB38" s="110"/>
      <c r="AC38" s="99"/>
      <c r="AD38" s="111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s="25" customFormat="1" ht="12.75">
      <c r="A39" s="232">
        <f t="shared" si="1"/>
        <v>34</v>
      </c>
      <c r="B39" s="19"/>
      <c r="C39" s="48"/>
      <c r="D39" s="48"/>
      <c r="E39" s="77" t="s">
        <v>8</v>
      </c>
      <c r="F39" s="54">
        <f>SUM(G39:AD39)</f>
        <v>0</v>
      </c>
      <c r="G39" s="87"/>
      <c r="H39" s="167"/>
      <c r="I39" s="26"/>
      <c r="J39" s="87"/>
      <c r="K39" s="26"/>
      <c r="L39" s="93"/>
      <c r="M39" s="110"/>
      <c r="N39" s="99"/>
      <c r="O39" s="99"/>
      <c r="P39" s="110"/>
      <c r="Q39" s="99"/>
      <c r="R39" s="99"/>
      <c r="S39" s="110"/>
      <c r="T39" s="99"/>
      <c r="U39" s="111"/>
      <c r="V39" s="110"/>
      <c r="W39" s="99"/>
      <c r="X39" s="99"/>
      <c r="Y39" s="110"/>
      <c r="Z39" s="99"/>
      <c r="AA39" s="111"/>
      <c r="AB39" s="110"/>
      <c r="AC39" s="99"/>
      <c r="AD39" s="111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s="25" customFormat="1" ht="13.5" thickBot="1">
      <c r="A40" s="233">
        <f t="shared" si="1"/>
        <v>35</v>
      </c>
      <c r="B40" s="27"/>
      <c r="C40" s="27"/>
      <c r="D40" s="27"/>
      <c r="E40" s="211" t="s">
        <v>8</v>
      </c>
      <c r="F40" s="56">
        <f>SUM(G40:AD40)</f>
        <v>0</v>
      </c>
      <c r="G40" s="88"/>
      <c r="H40" s="139"/>
      <c r="I40" s="27"/>
      <c r="J40" s="88"/>
      <c r="K40" s="27"/>
      <c r="L40" s="94"/>
      <c r="M40" s="112"/>
      <c r="N40" s="101"/>
      <c r="O40" s="101"/>
      <c r="P40" s="112"/>
      <c r="Q40" s="101"/>
      <c r="R40" s="115"/>
      <c r="S40" s="112"/>
      <c r="T40" s="101"/>
      <c r="U40" s="115"/>
      <c r="V40" s="112"/>
      <c r="W40" s="101"/>
      <c r="X40" s="101"/>
      <c r="Y40" s="112"/>
      <c r="Z40" s="101"/>
      <c r="AA40" s="115"/>
      <c r="AB40" s="112"/>
      <c r="AC40" s="101"/>
      <c r="AD40" s="115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12.75">
      <c r="A41" s="234">
        <f>+A40+1</f>
        <v>36</v>
      </c>
      <c r="B41" s="103"/>
      <c r="C41" s="103"/>
      <c r="D41" s="103"/>
      <c r="E41" s="86" t="s">
        <v>8</v>
      </c>
      <c r="F41" s="55">
        <f>SUM(G41:AD41)</f>
        <v>0</v>
      </c>
      <c r="G41" s="89"/>
      <c r="H41" s="90"/>
      <c r="I41" s="90"/>
      <c r="J41" s="89"/>
      <c r="K41" s="90"/>
      <c r="L41" s="95"/>
      <c r="M41" s="117"/>
      <c r="N41" s="116"/>
      <c r="O41" s="116"/>
      <c r="P41" s="117"/>
      <c r="Q41" s="116"/>
      <c r="R41" s="118"/>
      <c r="S41" s="119"/>
      <c r="T41" s="103"/>
      <c r="U41" s="120"/>
      <c r="V41" s="119"/>
      <c r="W41" s="103"/>
      <c r="X41" s="103"/>
      <c r="Y41" s="119"/>
      <c r="Z41" s="103"/>
      <c r="AA41" s="120"/>
      <c r="AB41" s="119"/>
      <c r="AC41" s="103"/>
      <c r="AD41" s="120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12.75">
      <c r="A42" s="232">
        <f>+A41+1</f>
        <v>37</v>
      </c>
      <c r="B42" s="19"/>
      <c r="C42" s="19"/>
      <c r="D42" s="19"/>
      <c r="E42" s="77" t="s">
        <v>8</v>
      </c>
      <c r="F42" s="54">
        <f>SUM(G42:AD42)</f>
        <v>0</v>
      </c>
      <c r="G42" s="166"/>
      <c r="H42" s="26"/>
      <c r="I42" s="26"/>
      <c r="J42" s="87"/>
      <c r="K42" s="26"/>
      <c r="L42" s="93"/>
      <c r="M42" s="110"/>
      <c r="N42" s="99"/>
      <c r="O42" s="99"/>
      <c r="P42" s="110"/>
      <c r="Q42" s="99"/>
      <c r="R42" s="99"/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12.75">
      <c r="A43" s="232">
        <f t="shared" si="0"/>
        <v>38</v>
      </c>
      <c r="B43" s="19"/>
      <c r="C43" s="19"/>
      <c r="D43" s="26"/>
      <c r="E43" s="77" t="s">
        <v>8</v>
      </c>
      <c r="F43" s="54">
        <f>SUM(G43:AD43)</f>
        <v>0</v>
      </c>
      <c r="G43" s="87"/>
      <c r="H43" s="167"/>
      <c r="I43" s="167"/>
      <c r="J43" s="87"/>
      <c r="K43" s="26"/>
      <c r="L43" s="93"/>
      <c r="M43" s="110"/>
      <c r="N43" s="99"/>
      <c r="O43" s="99"/>
      <c r="P43" s="110"/>
      <c r="Q43" s="99"/>
      <c r="R43" s="99"/>
      <c r="S43" s="110"/>
      <c r="T43" s="99"/>
      <c r="U43" s="111"/>
      <c r="V43" s="110"/>
      <c r="W43" s="99"/>
      <c r="X43" s="99"/>
      <c r="Y43" s="110"/>
      <c r="Z43" s="99"/>
      <c r="AA43" s="111"/>
      <c r="AB43" s="110"/>
      <c r="AC43" s="99"/>
      <c r="AD43" s="111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12.75">
      <c r="A44" s="232">
        <f t="shared" si="0"/>
        <v>39</v>
      </c>
      <c r="B44" s="42"/>
      <c r="C44" s="48"/>
      <c r="D44" s="48"/>
      <c r="E44" s="286" t="s">
        <v>8</v>
      </c>
      <c r="F44" s="54">
        <f>SUM(G44:AD44)</f>
        <v>0</v>
      </c>
      <c r="G44" s="245"/>
      <c r="H44" s="297"/>
      <c r="I44" s="246"/>
      <c r="J44" s="245"/>
      <c r="K44" s="246"/>
      <c r="L44" s="247"/>
      <c r="M44" s="113"/>
      <c r="N44" s="102"/>
      <c r="O44" s="102"/>
      <c r="P44" s="113"/>
      <c r="Q44" s="102"/>
      <c r="R44" s="102"/>
      <c r="S44" s="113"/>
      <c r="T44" s="102"/>
      <c r="U44" s="114"/>
      <c r="V44" s="113"/>
      <c r="W44" s="102"/>
      <c r="X44" s="102"/>
      <c r="Y44" s="113"/>
      <c r="Z44" s="102"/>
      <c r="AA44" s="114"/>
      <c r="AB44" s="113"/>
      <c r="AC44" s="102"/>
      <c r="AD44" s="114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13.5" thickBot="1">
      <c r="A45" s="232">
        <f t="shared" si="0"/>
        <v>40</v>
      </c>
      <c r="B45" s="20"/>
      <c r="C45" s="20"/>
      <c r="D45" s="20"/>
      <c r="E45" s="78" t="s">
        <v>8</v>
      </c>
      <c r="F45" s="56">
        <f>SUM(G45:AD45)</f>
        <v>0</v>
      </c>
      <c r="G45" s="138"/>
      <c r="H45" s="27"/>
      <c r="I45" s="27"/>
      <c r="J45" s="88"/>
      <c r="K45" s="27"/>
      <c r="L45" s="94"/>
      <c r="M45" s="112"/>
      <c r="N45" s="101"/>
      <c r="O45" s="101"/>
      <c r="P45" s="112"/>
      <c r="Q45" s="101"/>
      <c r="R45" s="115"/>
      <c r="S45" s="112"/>
      <c r="T45" s="101"/>
      <c r="U45" s="115"/>
      <c r="V45" s="112"/>
      <c r="W45" s="101"/>
      <c r="X45" s="101"/>
      <c r="Y45" s="112"/>
      <c r="Z45" s="101"/>
      <c r="AA45" s="115"/>
      <c r="AB45" s="112"/>
      <c r="AC45" s="101"/>
      <c r="AD45" s="115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36" ht="13.5" thickBot="1">
      <c r="A46" s="149"/>
      <c r="B46" s="150"/>
      <c r="C46" s="150" t="s">
        <v>83</v>
      </c>
      <c r="D46" s="150"/>
      <c r="E46" s="13"/>
      <c r="F46" s="151">
        <f>SUM(G46:AD46)</f>
        <v>245</v>
      </c>
      <c r="G46" s="152">
        <f>4+3+2+1</f>
        <v>10</v>
      </c>
      <c r="H46" s="153">
        <f>4+3+2+1</f>
        <v>10</v>
      </c>
      <c r="I46" s="153">
        <f>5+4+3+2+1</f>
        <v>15</v>
      </c>
      <c r="J46" s="152">
        <f>7+6+5+4+3+2+1</f>
        <v>28</v>
      </c>
      <c r="K46" s="153">
        <f>7+6+5+4+3+2+1</f>
        <v>28</v>
      </c>
      <c r="L46" s="153">
        <f>9+8+7+6+5+4+3+2+1</f>
        <v>45</v>
      </c>
      <c r="M46" s="152">
        <f>7+6+5+4+3+2+1</f>
        <v>28</v>
      </c>
      <c r="N46" s="153">
        <f>9+8+7+6+5+4+3+2+1</f>
        <v>45</v>
      </c>
      <c r="O46" s="153">
        <f>8+7+6+5+4+3+2+1</f>
        <v>36</v>
      </c>
      <c r="P46" s="152"/>
      <c r="Q46" s="153"/>
      <c r="R46" s="153"/>
      <c r="S46" s="152"/>
      <c r="T46" s="153"/>
      <c r="U46" s="153"/>
      <c r="V46" s="152"/>
      <c r="W46" s="153"/>
      <c r="X46" s="153"/>
      <c r="Y46" s="152"/>
      <c r="Z46" s="153"/>
      <c r="AA46" s="153"/>
      <c r="AB46" s="152"/>
      <c r="AC46" s="153"/>
      <c r="AD46" s="153"/>
      <c r="AE46" s="155"/>
      <c r="AF46" s="156">
        <v>1</v>
      </c>
      <c r="AG46" s="157">
        <f>3+2+1</f>
        <v>6</v>
      </c>
      <c r="AH46" s="153"/>
      <c r="AI46" s="153"/>
      <c r="AJ46" s="154"/>
    </row>
    <row r="47" spans="1:55" ht="13.5" thickBot="1">
      <c r="A47" s="158"/>
      <c r="B47" s="159"/>
      <c r="C47" s="160" t="s">
        <v>8</v>
      </c>
      <c r="D47" s="159" t="s">
        <v>8</v>
      </c>
      <c r="E47" s="161" t="s">
        <v>8</v>
      </c>
      <c r="F47" s="162"/>
      <c r="G47" s="163">
        <f aca="true" t="shared" si="2" ref="G47:AD47">SUM(G5:G46)-221</f>
        <v>0</v>
      </c>
      <c r="H47" s="160">
        <f t="shared" si="2"/>
        <v>0</v>
      </c>
      <c r="I47" s="160">
        <f t="shared" si="2"/>
        <v>0</v>
      </c>
      <c r="J47" s="163">
        <f t="shared" si="2"/>
        <v>0</v>
      </c>
      <c r="K47" s="160">
        <f t="shared" si="2"/>
        <v>0</v>
      </c>
      <c r="L47" s="160">
        <f t="shared" si="2"/>
        <v>0</v>
      </c>
      <c r="M47" s="163">
        <f t="shared" si="2"/>
        <v>0</v>
      </c>
      <c r="N47" s="160">
        <f t="shared" si="2"/>
        <v>0</v>
      </c>
      <c r="O47" s="160">
        <f t="shared" si="2"/>
        <v>0</v>
      </c>
      <c r="P47" s="163">
        <f t="shared" si="2"/>
        <v>-221</v>
      </c>
      <c r="Q47" s="160">
        <f t="shared" si="2"/>
        <v>-221</v>
      </c>
      <c r="R47" s="160">
        <f t="shared" si="2"/>
        <v>-221</v>
      </c>
      <c r="S47" s="163">
        <f t="shared" si="2"/>
        <v>-221</v>
      </c>
      <c r="T47" s="160">
        <f t="shared" si="2"/>
        <v>-221</v>
      </c>
      <c r="U47" s="160">
        <f t="shared" si="2"/>
        <v>-221</v>
      </c>
      <c r="V47" s="163">
        <f t="shared" si="2"/>
        <v>-221</v>
      </c>
      <c r="W47" s="160">
        <f t="shared" si="2"/>
        <v>-221</v>
      </c>
      <c r="X47" s="160">
        <f t="shared" si="2"/>
        <v>-221</v>
      </c>
      <c r="Y47" s="163">
        <f t="shared" si="2"/>
        <v>-221</v>
      </c>
      <c r="Z47" s="160">
        <f t="shared" si="2"/>
        <v>-221</v>
      </c>
      <c r="AA47" s="160">
        <f t="shared" si="2"/>
        <v>-221</v>
      </c>
      <c r="AB47" s="163">
        <f t="shared" si="2"/>
        <v>-221</v>
      </c>
      <c r="AC47" s="160">
        <f t="shared" si="2"/>
        <v>-221</v>
      </c>
      <c r="AD47" s="160">
        <f t="shared" si="2"/>
        <v>-221</v>
      </c>
      <c r="AE47" s="160">
        <f aca="true" t="shared" si="3" ref="AE47:AJ47">SUM(AG5:AG46)-256</f>
        <v>-250</v>
      </c>
      <c r="AF47" s="160">
        <f t="shared" si="3"/>
        <v>-256</v>
      </c>
      <c r="AG47" s="164">
        <f t="shared" si="3"/>
        <v>-256</v>
      </c>
      <c r="AH47" s="160">
        <f t="shared" si="3"/>
        <v>-256</v>
      </c>
      <c r="AI47" s="160">
        <f t="shared" si="3"/>
        <v>-256</v>
      </c>
      <c r="AJ47" s="160">
        <f t="shared" si="3"/>
        <v>-256</v>
      </c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</row>
  </sheetData>
  <sheetProtection/>
  <mergeCells count="37">
    <mergeCell ref="AB3:AD3"/>
    <mergeCell ref="G3:I3"/>
    <mergeCell ref="J3:L3"/>
    <mergeCell ref="M3:O3"/>
    <mergeCell ref="P3:R3"/>
    <mergeCell ref="S3:U3"/>
    <mergeCell ref="V3:X3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  <mergeCell ref="M1:O1"/>
    <mergeCell ref="J2:L2"/>
    <mergeCell ref="J1:L1"/>
    <mergeCell ref="G1:I1"/>
    <mergeCell ref="G2:I2"/>
    <mergeCell ref="C5:D5"/>
    <mergeCell ref="B1:F1"/>
    <mergeCell ref="A4:C4"/>
    <mergeCell ref="D4:F4"/>
    <mergeCell ref="A2:F2"/>
    <mergeCell ref="Y4:AA4"/>
    <mergeCell ref="V4:X4"/>
    <mergeCell ref="V2:X2"/>
    <mergeCell ref="Y2:AA2"/>
    <mergeCell ref="Y3:AA3"/>
    <mergeCell ref="P1:R1"/>
    <mergeCell ref="AB1:AD1"/>
    <mergeCell ref="S1:U1"/>
    <mergeCell ref="V1:X1"/>
    <mergeCell ref="Y1:AA1"/>
  </mergeCells>
  <conditionalFormatting sqref="G41:IV45 G6:IV35">
    <cfRule type="cellIs" priority="4" dxfId="5" operator="equal" stopIfTrue="1">
      <formula>22</formula>
    </cfRule>
    <cfRule type="cellIs" priority="5" dxfId="4" operator="equal" stopIfTrue="1">
      <formula>25</formula>
    </cfRule>
    <cfRule type="cellIs" priority="6" dxfId="0" operator="equal" stopIfTrue="1">
      <formula>20</formula>
    </cfRule>
  </conditionalFormatting>
  <conditionalFormatting sqref="G36:IV40">
    <cfRule type="cellIs" priority="1" dxfId="5" operator="equal" stopIfTrue="1">
      <formula>22</formula>
    </cfRule>
    <cfRule type="cellIs" priority="2" dxfId="4" operator="equal" stopIfTrue="1">
      <formula>25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IV67"/>
  <sheetViews>
    <sheetView showGridLines="0" zoomScale="75" zoomScaleNormal="75" zoomScalePageLayoutView="0" workbookViewId="0" topLeftCell="A1">
      <selection activeCell="A62" sqref="A62"/>
    </sheetView>
  </sheetViews>
  <sheetFormatPr defaultColWidth="0" defaultRowHeight="12.75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0" style="14" hidden="1" customWidth="1"/>
  </cols>
  <sheetData>
    <row r="1" spans="1:256" s="251" customFormat="1" ht="25.5" thickBot="1">
      <c r="A1" s="249" t="s">
        <v>86</v>
      </c>
      <c r="B1" s="319" t="str">
        <f>+'A Mx1'!B1:F1</f>
        <v>Rethink 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1:256" s="253" customFormat="1" ht="12.75">
      <c r="A2" s="322" t="s">
        <v>339</v>
      </c>
      <c r="B2" s="336"/>
      <c r="C2" s="336"/>
      <c r="D2" s="336"/>
      <c r="E2" s="336"/>
      <c r="F2" s="337"/>
      <c r="G2" s="327" t="str">
        <f>+'A Mx1'!G2</f>
        <v>24th March</v>
      </c>
      <c r="H2" s="331"/>
      <c r="I2" s="332"/>
      <c r="J2" s="327" t="str">
        <f>+'A Mx1'!J2</f>
        <v>15th April</v>
      </c>
      <c r="K2" s="331"/>
      <c r="L2" s="332"/>
      <c r="M2" s="327" t="str">
        <f>+'A Mx1'!M2</f>
        <v>12th May</v>
      </c>
      <c r="N2" s="331"/>
      <c r="O2" s="332"/>
      <c r="P2" s="327" t="str">
        <f>+'A Mx1'!P2</f>
        <v>17th June</v>
      </c>
      <c r="Q2" s="331"/>
      <c r="R2" s="332"/>
      <c r="S2" s="327" t="str">
        <f>+'A Mx1'!S2</f>
        <v>14th July</v>
      </c>
      <c r="T2" s="331"/>
      <c r="U2" s="332"/>
      <c r="V2" s="323" t="str">
        <f>+'A Mx1'!V2</f>
        <v>5th Aug</v>
      </c>
      <c r="W2" s="333"/>
      <c r="X2" s="334"/>
      <c r="Y2" s="323" t="str">
        <f>+'A Mx1'!Y2</f>
        <v>1st Sept</v>
      </c>
      <c r="Z2" s="333"/>
      <c r="AA2" s="334"/>
      <c r="AB2" s="323" t="str">
        <f>+'A Mx1'!AB2</f>
        <v>16th Sept</v>
      </c>
      <c r="AC2" s="333"/>
      <c r="AD2" s="334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s="253" customFormat="1" ht="12.75">
      <c r="A3" s="272"/>
      <c r="B3" s="275"/>
      <c r="C3" s="275"/>
      <c r="D3" s="275"/>
      <c r="E3" s="275"/>
      <c r="F3" s="282"/>
      <c r="G3" s="321" t="str">
        <f>+'A Mx1'!G3:I3</f>
        <v>Killinchy</v>
      </c>
      <c r="H3" s="322"/>
      <c r="I3" s="326"/>
      <c r="J3" s="321" t="str">
        <f>+'A Mx1'!J3:L3</f>
        <v>Fastlane</v>
      </c>
      <c r="K3" s="322"/>
      <c r="L3" s="326"/>
      <c r="M3" s="321" t="str">
        <f>+'A Mx1'!M3:O3</f>
        <v>Cookstown</v>
      </c>
      <c r="N3" s="322"/>
      <c r="O3" s="326"/>
      <c r="P3" s="321" t="str">
        <f>+'A Mx1'!P3:R3</f>
        <v>Kilcurry</v>
      </c>
      <c r="Q3" s="322"/>
      <c r="R3" s="326"/>
      <c r="S3" s="321" t="str">
        <f>+'A Mx1'!S3:U3</f>
        <v>Knock</v>
      </c>
      <c r="T3" s="322"/>
      <c r="U3" s="326"/>
      <c r="V3" s="321" t="str">
        <f>+'A Mx1'!V3:X3</f>
        <v>Limerick</v>
      </c>
      <c r="W3" s="322"/>
      <c r="X3" s="326"/>
      <c r="Y3" s="321" t="str">
        <f>+'A Mx1'!Y3:AA3</f>
        <v>Mourne</v>
      </c>
      <c r="Z3" s="322"/>
      <c r="AA3" s="326"/>
      <c r="AB3" s="321" t="str">
        <f>+'A Mx1'!AB3:AD3</f>
        <v>Wexford</v>
      </c>
      <c r="AC3" s="322"/>
      <c r="AD3" s="326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253" customFormat="1" ht="13.5" thickBot="1">
      <c r="A4" s="322" t="s">
        <v>139</v>
      </c>
      <c r="B4" s="322"/>
      <c r="C4" s="322"/>
      <c r="D4" s="322" t="s">
        <v>38</v>
      </c>
      <c r="E4" s="322"/>
      <c r="F4" s="322"/>
      <c r="G4" s="309" t="str">
        <f>+'A Mx1'!G4</f>
        <v>Dowpatrick</v>
      </c>
      <c r="H4" s="329"/>
      <c r="I4" s="330"/>
      <c r="J4" s="309" t="str">
        <f>+'A Mx1'!J4</f>
        <v>Doon</v>
      </c>
      <c r="K4" s="329"/>
      <c r="L4" s="330"/>
      <c r="M4" s="309" t="str">
        <f>+'A Mx1'!M4</f>
        <v>Desertmartin</v>
      </c>
      <c r="N4" s="329"/>
      <c r="O4" s="330"/>
      <c r="P4" s="309" t="str">
        <f>+'A Mx1'!P4</f>
        <v>Dundalk</v>
      </c>
      <c r="Q4" s="329"/>
      <c r="R4" s="330"/>
      <c r="S4" s="309" t="str">
        <f>+'A Mx1'!S4</f>
        <v>Seaforde D1</v>
      </c>
      <c r="T4" s="329"/>
      <c r="U4" s="330"/>
      <c r="V4" s="309" t="str">
        <f>+'A Mx1'!V4</f>
        <v>Birdhill</v>
      </c>
      <c r="W4" s="329"/>
      <c r="X4" s="330"/>
      <c r="Y4" s="309" t="str">
        <f>+'A Mx1'!Y4</f>
        <v>Seaforde D2</v>
      </c>
      <c r="Z4" s="329"/>
      <c r="AA4" s="330"/>
      <c r="AB4" s="309" t="str">
        <f>+'A Mx1'!AB4</f>
        <v>Clonroche</v>
      </c>
      <c r="AC4" s="329"/>
      <c r="AD4" s="330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s="47" customFormat="1" ht="13.5" thickBot="1">
      <c r="A5" s="57" t="s">
        <v>9</v>
      </c>
      <c r="B5" s="58" t="s">
        <v>10</v>
      </c>
      <c r="C5" s="335" t="s">
        <v>11</v>
      </c>
      <c r="D5" s="335"/>
      <c r="E5" s="58" t="s">
        <v>12</v>
      </c>
      <c r="F5" s="68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3.5" thickTop="1">
      <c r="A6" s="231">
        <v>1</v>
      </c>
      <c r="B6" s="363">
        <v>129</v>
      </c>
      <c r="C6" s="363" t="s">
        <v>99</v>
      </c>
      <c r="D6" s="363" t="s">
        <v>373</v>
      </c>
      <c r="E6" s="367" t="s">
        <v>8</v>
      </c>
      <c r="F6" s="66">
        <f>SUM(G6:AD6)</f>
        <v>187</v>
      </c>
      <c r="G6" s="237">
        <v>25</v>
      </c>
      <c r="H6" s="287">
        <v>20</v>
      </c>
      <c r="I6" s="239">
        <v>25</v>
      </c>
      <c r="J6" s="237">
        <v>20</v>
      </c>
      <c r="K6" s="238">
        <v>16</v>
      </c>
      <c r="L6" s="239">
        <v>25</v>
      </c>
      <c r="M6" s="105">
        <v>20</v>
      </c>
      <c r="N6" s="104">
        <v>18</v>
      </c>
      <c r="O6" s="104">
        <v>18</v>
      </c>
      <c r="P6" s="105"/>
      <c r="Q6" s="104"/>
      <c r="R6" s="106"/>
      <c r="S6" s="105"/>
      <c r="T6" s="104"/>
      <c r="U6" s="106"/>
      <c r="V6" s="107"/>
      <c r="W6" s="108"/>
      <c r="X6" s="108"/>
      <c r="Y6" s="107"/>
      <c r="Z6" s="108"/>
      <c r="AA6" s="109"/>
      <c r="AB6" s="107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25" customFormat="1" ht="12.75">
      <c r="A7" s="232">
        <v>2</v>
      </c>
      <c r="B7" s="209">
        <v>888</v>
      </c>
      <c r="C7" s="209" t="s">
        <v>146</v>
      </c>
      <c r="D7" s="209" t="s">
        <v>187</v>
      </c>
      <c r="E7" s="210" t="s">
        <v>118</v>
      </c>
      <c r="F7" s="54">
        <f>SUM(G7:AD7)</f>
        <v>181</v>
      </c>
      <c r="G7" s="87">
        <v>20</v>
      </c>
      <c r="H7" s="167">
        <v>22</v>
      </c>
      <c r="I7" s="111">
        <v>22</v>
      </c>
      <c r="J7" s="87">
        <v>25</v>
      </c>
      <c r="K7" s="26">
        <v>25</v>
      </c>
      <c r="L7" s="93">
        <v>22</v>
      </c>
      <c r="M7" s="110">
        <v>25</v>
      </c>
      <c r="N7" s="99">
        <v>0</v>
      </c>
      <c r="O7" s="99">
        <v>20</v>
      </c>
      <c r="P7" s="110"/>
      <c r="Q7" s="99"/>
      <c r="R7" s="111"/>
      <c r="S7" s="110"/>
      <c r="T7" s="99"/>
      <c r="U7" s="111"/>
      <c r="V7" s="110"/>
      <c r="W7" s="99"/>
      <c r="X7" s="99"/>
      <c r="Y7" s="110"/>
      <c r="Z7" s="99"/>
      <c r="AA7" s="99"/>
      <c r="AB7" s="110"/>
      <c r="AC7" s="99"/>
      <c r="AD7" s="111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25" customFormat="1" ht="12.75">
      <c r="A8" s="232">
        <f aca="true" t="shared" si="0" ref="A8:A30">+A7+1</f>
        <v>3</v>
      </c>
      <c r="B8" s="99">
        <v>47</v>
      </c>
      <c r="C8" s="99" t="s">
        <v>85</v>
      </c>
      <c r="D8" s="99" t="s">
        <v>113</v>
      </c>
      <c r="E8" s="77" t="s">
        <v>8</v>
      </c>
      <c r="F8" s="54">
        <f>SUM(G8:AD8)</f>
        <v>125</v>
      </c>
      <c r="G8" s="87">
        <v>4</v>
      </c>
      <c r="H8" s="26">
        <v>10</v>
      </c>
      <c r="I8" s="93">
        <v>16</v>
      </c>
      <c r="J8" s="87">
        <v>18</v>
      </c>
      <c r="K8" s="26">
        <v>15</v>
      </c>
      <c r="L8" s="93">
        <v>16</v>
      </c>
      <c r="M8" s="110">
        <v>13</v>
      </c>
      <c r="N8" s="99">
        <v>20</v>
      </c>
      <c r="O8" s="99">
        <v>13</v>
      </c>
      <c r="P8" s="110"/>
      <c r="Q8" s="99"/>
      <c r="R8" s="111"/>
      <c r="S8" s="110"/>
      <c r="T8" s="99"/>
      <c r="U8" s="111"/>
      <c r="V8" s="110"/>
      <c r="W8" s="99"/>
      <c r="X8" s="99"/>
      <c r="Y8" s="110"/>
      <c r="Z8" s="99"/>
      <c r="AA8" s="111"/>
      <c r="AB8" s="110"/>
      <c r="AC8" s="99"/>
      <c r="AD8" s="111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25" customFormat="1" ht="12.75">
      <c r="A9" s="232">
        <f t="shared" si="0"/>
        <v>4</v>
      </c>
      <c r="B9" s="209">
        <v>92</v>
      </c>
      <c r="C9" s="209" t="s">
        <v>105</v>
      </c>
      <c r="D9" s="209" t="s">
        <v>281</v>
      </c>
      <c r="E9" s="210" t="s">
        <v>8</v>
      </c>
      <c r="F9" s="54">
        <f>SUM(G9:AD9)</f>
        <v>115</v>
      </c>
      <c r="G9" s="87"/>
      <c r="H9" s="167"/>
      <c r="I9" s="93"/>
      <c r="J9" s="87">
        <v>22</v>
      </c>
      <c r="K9" s="26">
        <v>22</v>
      </c>
      <c r="L9" s="93">
        <v>18</v>
      </c>
      <c r="M9" s="110">
        <v>22</v>
      </c>
      <c r="N9" s="99">
        <v>9</v>
      </c>
      <c r="O9" s="99">
        <v>22</v>
      </c>
      <c r="P9" s="110"/>
      <c r="Q9" s="99"/>
      <c r="R9" s="111"/>
      <c r="S9" s="110"/>
      <c r="T9" s="99"/>
      <c r="U9" s="111"/>
      <c r="V9" s="110"/>
      <c r="W9" s="99"/>
      <c r="X9" s="99"/>
      <c r="Y9" s="110"/>
      <c r="Z9" s="99"/>
      <c r="AA9" s="111"/>
      <c r="AB9" s="110"/>
      <c r="AC9" s="99"/>
      <c r="AD9" s="111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25" customFormat="1" ht="13.5" thickBot="1">
      <c r="A10" s="233">
        <f t="shared" si="0"/>
        <v>5</v>
      </c>
      <c r="B10" s="224">
        <v>127</v>
      </c>
      <c r="C10" s="17" t="s">
        <v>374</v>
      </c>
      <c r="D10" s="17" t="s">
        <v>375</v>
      </c>
      <c r="E10" s="186" t="s">
        <v>8</v>
      </c>
      <c r="F10" s="56">
        <f>SUM(G10:AD10)</f>
        <v>102</v>
      </c>
      <c r="G10" s="88">
        <v>14</v>
      </c>
      <c r="H10" s="27">
        <v>16</v>
      </c>
      <c r="I10" s="94">
        <v>15</v>
      </c>
      <c r="J10" s="88">
        <v>8</v>
      </c>
      <c r="K10" s="27">
        <v>13</v>
      </c>
      <c r="L10" s="94">
        <v>0</v>
      </c>
      <c r="M10" s="112">
        <v>16</v>
      </c>
      <c r="N10" s="101">
        <v>6</v>
      </c>
      <c r="O10" s="101">
        <v>14</v>
      </c>
      <c r="P10" s="88"/>
      <c r="Q10" s="27"/>
      <c r="R10" s="94"/>
      <c r="S10" s="113"/>
      <c r="T10" s="102"/>
      <c r="U10" s="114"/>
      <c r="V10" s="112"/>
      <c r="W10" s="101"/>
      <c r="X10" s="101"/>
      <c r="Y10" s="112"/>
      <c r="Z10" s="101"/>
      <c r="AA10" s="115"/>
      <c r="AB10" s="112"/>
      <c r="AC10" s="101"/>
      <c r="AD10" s="115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25" customFormat="1" ht="12.75">
      <c r="A11" s="234">
        <f t="shared" si="0"/>
        <v>6</v>
      </c>
      <c r="B11" s="364">
        <v>116</v>
      </c>
      <c r="C11" s="366" t="s">
        <v>104</v>
      </c>
      <c r="D11" s="366" t="s">
        <v>419</v>
      </c>
      <c r="E11" s="368" t="s">
        <v>8</v>
      </c>
      <c r="F11" s="55">
        <f>SUM(G11:AD11)</f>
        <v>100</v>
      </c>
      <c r="G11" s="89"/>
      <c r="H11" s="13"/>
      <c r="I11" s="90"/>
      <c r="J11" s="241">
        <v>15</v>
      </c>
      <c r="K11" s="181">
        <v>18</v>
      </c>
      <c r="L11" s="242">
        <v>15</v>
      </c>
      <c r="M11" s="119">
        <v>14</v>
      </c>
      <c r="N11" s="103">
        <v>22</v>
      </c>
      <c r="O11" s="120">
        <v>16</v>
      </c>
      <c r="P11" s="117"/>
      <c r="Q11" s="116"/>
      <c r="R11" s="118"/>
      <c r="S11" s="119"/>
      <c r="T11" s="103"/>
      <c r="U11" s="120"/>
      <c r="V11" s="119"/>
      <c r="W11" s="103"/>
      <c r="X11" s="103"/>
      <c r="Y11" s="119"/>
      <c r="Z11" s="103"/>
      <c r="AA11" s="120"/>
      <c r="AB11" s="119"/>
      <c r="AC11" s="103"/>
      <c r="AD11" s="120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25" customFormat="1" ht="12.75">
      <c r="A12" s="232">
        <f t="shared" si="0"/>
        <v>7</v>
      </c>
      <c r="B12" s="99">
        <v>298</v>
      </c>
      <c r="C12" s="19" t="s">
        <v>44</v>
      </c>
      <c r="D12" s="19" t="s">
        <v>117</v>
      </c>
      <c r="E12" s="77" t="s">
        <v>8</v>
      </c>
      <c r="F12" s="54">
        <f>SUM(G12:AD12)</f>
        <v>89</v>
      </c>
      <c r="G12" s="87">
        <v>13</v>
      </c>
      <c r="H12" s="167">
        <v>18</v>
      </c>
      <c r="I12" s="26">
        <v>18</v>
      </c>
      <c r="J12" s="87">
        <v>16</v>
      </c>
      <c r="K12" s="26">
        <v>11</v>
      </c>
      <c r="L12" s="93">
        <v>13</v>
      </c>
      <c r="M12" s="110"/>
      <c r="N12" s="99"/>
      <c r="O12" s="111"/>
      <c r="P12" s="87"/>
      <c r="Q12" s="26"/>
      <c r="R12" s="93"/>
      <c r="S12" s="110"/>
      <c r="T12" s="99"/>
      <c r="U12" s="111"/>
      <c r="V12" s="110"/>
      <c r="W12" s="99"/>
      <c r="X12" s="99"/>
      <c r="Y12" s="110"/>
      <c r="Z12" s="99"/>
      <c r="AA12" s="111"/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25" customFormat="1" ht="12.75">
      <c r="A13" s="232">
        <f t="shared" si="0"/>
        <v>8</v>
      </c>
      <c r="B13" s="90">
        <v>88</v>
      </c>
      <c r="C13" s="26" t="s">
        <v>40</v>
      </c>
      <c r="D13" s="26" t="s">
        <v>156</v>
      </c>
      <c r="E13" s="96" t="s">
        <v>8</v>
      </c>
      <c r="F13" s="54">
        <f>SUM(G13:AD13)</f>
        <v>73</v>
      </c>
      <c r="G13" s="87"/>
      <c r="H13" s="26"/>
      <c r="I13" s="26"/>
      <c r="J13" s="87">
        <v>11</v>
      </c>
      <c r="K13" s="26">
        <v>14</v>
      </c>
      <c r="L13" s="93">
        <v>12</v>
      </c>
      <c r="M13" s="110">
        <v>8</v>
      </c>
      <c r="N13" s="99">
        <v>13</v>
      </c>
      <c r="O13" s="111">
        <v>15</v>
      </c>
      <c r="P13" s="87"/>
      <c r="Q13" s="26"/>
      <c r="R13" s="93"/>
      <c r="S13" s="110"/>
      <c r="T13" s="99"/>
      <c r="U13" s="111"/>
      <c r="V13" s="110"/>
      <c r="W13" s="99"/>
      <c r="X13" s="99"/>
      <c r="Y13" s="110"/>
      <c r="Z13" s="99"/>
      <c r="AA13" s="111"/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25" customFormat="1" ht="12.75">
      <c r="A14" s="232">
        <f t="shared" si="0"/>
        <v>9</v>
      </c>
      <c r="B14" s="19">
        <v>717</v>
      </c>
      <c r="C14" s="19" t="s">
        <v>34</v>
      </c>
      <c r="D14" s="19" t="s">
        <v>378</v>
      </c>
      <c r="E14" s="203" t="s">
        <v>8</v>
      </c>
      <c r="F14" s="54">
        <f>SUM(G14:AD14)</f>
        <v>70</v>
      </c>
      <c r="G14" s="87">
        <v>8</v>
      </c>
      <c r="H14" s="99">
        <v>13</v>
      </c>
      <c r="I14" s="167">
        <v>11</v>
      </c>
      <c r="J14" s="87">
        <v>6</v>
      </c>
      <c r="K14" s="26">
        <v>0</v>
      </c>
      <c r="L14" s="93">
        <v>11</v>
      </c>
      <c r="M14" s="110">
        <v>6</v>
      </c>
      <c r="N14" s="99">
        <v>5</v>
      </c>
      <c r="O14" s="111">
        <v>10</v>
      </c>
      <c r="P14" s="110"/>
      <c r="Q14" s="99"/>
      <c r="R14" s="111"/>
      <c r="S14" s="110"/>
      <c r="T14" s="99"/>
      <c r="U14" s="111"/>
      <c r="V14" s="110"/>
      <c r="W14" s="99"/>
      <c r="X14" s="99"/>
      <c r="Y14" s="110"/>
      <c r="Z14" s="99"/>
      <c r="AA14" s="111"/>
      <c r="AB14" s="110"/>
      <c r="AC14" s="99"/>
      <c r="AD14" s="111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25" customFormat="1" ht="13.5" thickBot="1">
      <c r="A15" s="233">
        <f t="shared" si="0"/>
        <v>10</v>
      </c>
      <c r="B15" s="294">
        <v>348</v>
      </c>
      <c r="C15" s="294" t="s">
        <v>48</v>
      </c>
      <c r="D15" s="294" t="s">
        <v>379</v>
      </c>
      <c r="E15" s="295" t="s">
        <v>8</v>
      </c>
      <c r="F15" s="56">
        <f>SUM(G15:AD15)</f>
        <v>63</v>
      </c>
      <c r="G15" s="88"/>
      <c r="H15" s="27"/>
      <c r="I15" s="27"/>
      <c r="J15" s="370">
        <v>13</v>
      </c>
      <c r="K15" s="185">
        <v>20</v>
      </c>
      <c r="L15" s="371">
        <v>20</v>
      </c>
      <c r="M15" s="112">
        <v>3</v>
      </c>
      <c r="N15" s="101">
        <v>7</v>
      </c>
      <c r="O15" s="115">
        <v>0</v>
      </c>
      <c r="P15" s="112"/>
      <c r="Q15" s="101"/>
      <c r="R15" s="115"/>
      <c r="S15" s="112"/>
      <c r="T15" s="101"/>
      <c r="U15" s="115"/>
      <c r="V15" s="112"/>
      <c r="W15" s="101"/>
      <c r="X15" s="101"/>
      <c r="Y15" s="112"/>
      <c r="Z15" s="101"/>
      <c r="AA15" s="115"/>
      <c r="AB15" s="112"/>
      <c r="AC15" s="101"/>
      <c r="AD15" s="115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25" customFormat="1" ht="12.75">
      <c r="A16" s="234">
        <f t="shared" si="0"/>
        <v>11</v>
      </c>
      <c r="B16" s="289">
        <v>74</v>
      </c>
      <c r="C16" s="289" t="s">
        <v>196</v>
      </c>
      <c r="D16" s="289" t="s">
        <v>122</v>
      </c>
      <c r="E16" s="298" t="s">
        <v>391</v>
      </c>
      <c r="F16" s="55">
        <f>SUM(G16:AD16)</f>
        <v>61</v>
      </c>
      <c r="G16" s="357">
        <v>16</v>
      </c>
      <c r="H16" s="181">
        <v>25</v>
      </c>
      <c r="I16" s="369">
        <v>20</v>
      </c>
      <c r="J16" s="241"/>
      <c r="K16" s="181"/>
      <c r="L16" s="242"/>
      <c r="M16" s="119"/>
      <c r="N16" s="103"/>
      <c r="O16" s="120"/>
      <c r="P16" s="117"/>
      <c r="Q16" s="116"/>
      <c r="R16" s="118"/>
      <c r="S16" s="117"/>
      <c r="T16" s="116"/>
      <c r="U16" s="118"/>
      <c r="V16" s="119"/>
      <c r="W16" s="103"/>
      <c r="X16" s="103"/>
      <c r="Y16" s="119"/>
      <c r="Z16" s="103"/>
      <c r="AA16" s="120"/>
      <c r="AB16" s="119"/>
      <c r="AC16" s="103"/>
      <c r="AD16" s="120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25" customFormat="1" ht="12.75">
      <c r="A17" s="232">
        <f t="shared" si="0"/>
        <v>12</v>
      </c>
      <c r="B17" s="99">
        <v>77</v>
      </c>
      <c r="C17" s="19" t="s">
        <v>21</v>
      </c>
      <c r="D17" s="19" t="s">
        <v>145</v>
      </c>
      <c r="E17" s="77" t="s">
        <v>8</v>
      </c>
      <c r="F17" s="54">
        <f>SUM(G17:AD17)</f>
        <v>56</v>
      </c>
      <c r="G17" s="87"/>
      <c r="H17" s="26"/>
      <c r="I17" s="93"/>
      <c r="J17" s="87"/>
      <c r="K17" s="26"/>
      <c r="L17" s="93"/>
      <c r="M17" s="110">
        <v>15</v>
      </c>
      <c r="N17" s="99">
        <v>16</v>
      </c>
      <c r="O17" s="111">
        <v>25</v>
      </c>
      <c r="P17" s="110"/>
      <c r="Q17" s="99"/>
      <c r="R17" s="111"/>
      <c r="S17" s="110"/>
      <c r="T17" s="99"/>
      <c r="U17" s="111"/>
      <c r="V17" s="110"/>
      <c r="W17" s="99"/>
      <c r="X17" s="99"/>
      <c r="Y17" s="110"/>
      <c r="Z17" s="99"/>
      <c r="AA17" s="111"/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25" customFormat="1" ht="12.75">
      <c r="A18" s="232">
        <f t="shared" si="0"/>
        <v>13</v>
      </c>
      <c r="B18" s="99">
        <v>545</v>
      </c>
      <c r="C18" s="99" t="s">
        <v>25</v>
      </c>
      <c r="D18" s="99" t="s">
        <v>126</v>
      </c>
      <c r="E18" s="77" t="s">
        <v>76</v>
      </c>
      <c r="F18" s="54">
        <f>SUM(G18:AD18)</f>
        <v>54</v>
      </c>
      <c r="G18" s="166">
        <v>6</v>
      </c>
      <c r="H18" s="167">
        <v>12</v>
      </c>
      <c r="I18" s="93">
        <v>13</v>
      </c>
      <c r="J18" s="87"/>
      <c r="K18" s="26"/>
      <c r="L18" s="93"/>
      <c r="M18" s="110">
        <v>4</v>
      </c>
      <c r="N18" s="99">
        <v>8</v>
      </c>
      <c r="O18" s="111">
        <v>11</v>
      </c>
      <c r="P18" s="110"/>
      <c r="Q18" s="99"/>
      <c r="R18" s="111"/>
      <c r="S18" s="110"/>
      <c r="T18" s="99"/>
      <c r="U18" s="111"/>
      <c r="V18" s="110"/>
      <c r="W18" s="99"/>
      <c r="X18" s="99"/>
      <c r="Y18" s="110"/>
      <c r="Z18" s="99"/>
      <c r="AA18" s="111"/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25" customFormat="1" ht="12.75">
      <c r="A19" s="232">
        <f t="shared" si="0"/>
        <v>14</v>
      </c>
      <c r="B19" s="98">
        <v>44</v>
      </c>
      <c r="C19" s="16" t="s">
        <v>423</v>
      </c>
      <c r="D19" s="16" t="s">
        <v>422</v>
      </c>
      <c r="E19" s="183" t="s">
        <v>8</v>
      </c>
      <c r="F19" s="54">
        <f>SUM(G19:AD19)</f>
        <v>53</v>
      </c>
      <c r="G19" s="87"/>
      <c r="H19" s="167"/>
      <c r="I19" s="93"/>
      <c r="J19" s="87">
        <v>7</v>
      </c>
      <c r="K19" s="26">
        <v>10</v>
      </c>
      <c r="L19" s="93">
        <v>9</v>
      </c>
      <c r="M19" s="110">
        <v>5</v>
      </c>
      <c r="N19" s="99">
        <v>15</v>
      </c>
      <c r="O19" s="111">
        <v>7</v>
      </c>
      <c r="P19" s="110"/>
      <c r="Q19" s="99"/>
      <c r="R19" s="111"/>
      <c r="S19" s="110"/>
      <c r="T19" s="99"/>
      <c r="U19" s="111"/>
      <c r="V19" s="110"/>
      <c r="W19" s="99"/>
      <c r="X19" s="99"/>
      <c r="Y19" s="110"/>
      <c r="Z19" s="99"/>
      <c r="AA19" s="111"/>
      <c r="AB19" s="110"/>
      <c r="AC19" s="99"/>
      <c r="AD19" s="111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25" customFormat="1" ht="13.5" thickBot="1">
      <c r="A20" s="233">
        <f t="shared" si="0"/>
        <v>15</v>
      </c>
      <c r="B20" s="294">
        <v>214</v>
      </c>
      <c r="C20" s="294" t="s">
        <v>182</v>
      </c>
      <c r="D20" s="294" t="s">
        <v>101</v>
      </c>
      <c r="E20" s="295" t="s">
        <v>30</v>
      </c>
      <c r="F20" s="56">
        <f>SUM(G20:AD20)</f>
        <v>51</v>
      </c>
      <c r="G20" s="88"/>
      <c r="H20" s="139"/>
      <c r="I20" s="94"/>
      <c r="J20" s="88">
        <v>0</v>
      </c>
      <c r="K20" s="27">
        <v>6</v>
      </c>
      <c r="L20" s="94">
        <v>14</v>
      </c>
      <c r="M20" s="88">
        <v>12</v>
      </c>
      <c r="N20" s="27">
        <v>14</v>
      </c>
      <c r="O20" s="94">
        <v>5</v>
      </c>
      <c r="P20" s="113"/>
      <c r="Q20" s="102"/>
      <c r="R20" s="114"/>
      <c r="S20" s="113"/>
      <c r="T20" s="102"/>
      <c r="U20" s="114"/>
      <c r="V20" s="112"/>
      <c r="W20" s="101"/>
      <c r="X20" s="101"/>
      <c r="Y20" s="112"/>
      <c r="Z20" s="101"/>
      <c r="AA20" s="115"/>
      <c r="AB20" s="112"/>
      <c r="AC20" s="101"/>
      <c r="AD20" s="115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25" customFormat="1" ht="12.75">
      <c r="A21" s="234">
        <f t="shared" si="0"/>
        <v>16</v>
      </c>
      <c r="B21" s="181">
        <v>741</v>
      </c>
      <c r="C21" s="181" t="s">
        <v>40</v>
      </c>
      <c r="D21" s="181" t="s">
        <v>151</v>
      </c>
      <c r="E21" s="270" t="s">
        <v>8</v>
      </c>
      <c r="F21" s="55">
        <f>SUM(G21:AD21)</f>
        <v>45</v>
      </c>
      <c r="G21" s="241">
        <v>9</v>
      </c>
      <c r="H21" s="181">
        <v>15</v>
      </c>
      <c r="I21" s="242">
        <v>12</v>
      </c>
      <c r="J21" s="89"/>
      <c r="K21" s="90"/>
      <c r="L21" s="95"/>
      <c r="M21" s="89">
        <v>7</v>
      </c>
      <c r="N21" s="90">
        <v>2</v>
      </c>
      <c r="O21" s="25">
        <v>0</v>
      </c>
      <c r="P21" s="119"/>
      <c r="Q21" s="103"/>
      <c r="R21" s="120"/>
      <c r="S21" s="119"/>
      <c r="T21" s="103"/>
      <c r="U21" s="120"/>
      <c r="V21" s="119"/>
      <c r="W21" s="103"/>
      <c r="X21" s="103"/>
      <c r="Y21" s="117"/>
      <c r="Z21" s="116"/>
      <c r="AA21" s="118"/>
      <c r="AB21" s="117"/>
      <c r="AC21" s="116"/>
      <c r="AD21" s="11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25" customFormat="1" ht="12.75">
      <c r="A22" s="232">
        <f t="shared" si="0"/>
        <v>17</v>
      </c>
      <c r="B22" s="195">
        <v>328</v>
      </c>
      <c r="C22" s="195" t="s">
        <v>249</v>
      </c>
      <c r="D22" s="195" t="s">
        <v>166</v>
      </c>
      <c r="E22" s="203" t="s">
        <v>8</v>
      </c>
      <c r="F22" s="54">
        <f>SUM(G22:AD22)</f>
        <v>44</v>
      </c>
      <c r="G22" s="87">
        <v>11</v>
      </c>
      <c r="H22" s="167">
        <v>0</v>
      </c>
      <c r="I22" s="93">
        <v>0</v>
      </c>
      <c r="J22" s="87"/>
      <c r="K22" s="26"/>
      <c r="L22" s="93"/>
      <c r="M22" s="110">
        <v>9</v>
      </c>
      <c r="N22" s="99">
        <v>12</v>
      </c>
      <c r="O22" s="99">
        <v>12</v>
      </c>
      <c r="P22" s="110"/>
      <c r="Q22" s="99"/>
      <c r="R22" s="111"/>
      <c r="S22" s="110"/>
      <c r="T22" s="99"/>
      <c r="U22" s="111"/>
      <c r="V22" s="110"/>
      <c r="W22" s="99"/>
      <c r="X22" s="99"/>
      <c r="Y22" s="110"/>
      <c r="Z22" s="99"/>
      <c r="AA22" s="111"/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25" customFormat="1" ht="12.75">
      <c r="A23" s="232">
        <f t="shared" si="0"/>
        <v>18</v>
      </c>
      <c r="B23" s="99">
        <v>522</v>
      </c>
      <c r="C23" s="99" t="s">
        <v>84</v>
      </c>
      <c r="D23" s="99" t="s">
        <v>449</v>
      </c>
      <c r="E23" s="77" t="s">
        <v>8</v>
      </c>
      <c r="F23" s="54">
        <f>SUM(G23:AD23)</f>
        <v>43</v>
      </c>
      <c r="G23" s="87"/>
      <c r="H23" s="167"/>
      <c r="I23" s="93"/>
      <c r="J23" s="87"/>
      <c r="K23" s="26"/>
      <c r="L23" s="93"/>
      <c r="M23" s="110">
        <v>18</v>
      </c>
      <c r="N23" s="99">
        <v>25</v>
      </c>
      <c r="O23" s="99">
        <v>0</v>
      </c>
      <c r="P23" s="110"/>
      <c r="Q23" s="99"/>
      <c r="R23" s="111"/>
      <c r="S23" s="110"/>
      <c r="T23" s="99"/>
      <c r="U23" s="111"/>
      <c r="V23" s="110"/>
      <c r="W23" s="99"/>
      <c r="X23" s="99"/>
      <c r="Y23" s="110"/>
      <c r="Z23" s="99"/>
      <c r="AA23" s="111"/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s="25" customFormat="1" ht="12.75">
      <c r="A24" s="232">
        <f t="shared" si="0"/>
        <v>19</v>
      </c>
      <c r="B24" s="26">
        <v>516</v>
      </c>
      <c r="C24" s="26" t="s">
        <v>24</v>
      </c>
      <c r="D24" s="26" t="s">
        <v>380</v>
      </c>
      <c r="E24" s="183" t="s">
        <v>8</v>
      </c>
      <c r="F24" s="54">
        <f>SUM(G24:AD24)</f>
        <v>38</v>
      </c>
      <c r="G24" s="87">
        <v>0</v>
      </c>
      <c r="H24" s="26">
        <v>8</v>
      </c>
      <c r="I24" s="93">
        <v>9</v>
      </c>
      <c r="J24" s="87"/>
      <c r="K24" s="26"/>
      <c r="L24" s="93"/>
      <c r="M24" s="110">
        <v>11</v>
      </c>
      <c r="N24" s="99">
        <v>10</v>
      </c>
      <c r="O24" s="99">
        <v>0</v>
      </c>
      <c r="P24" s="110"/>
      <c r="Q24" s="99"/>
      <c r="R24" s="111"/>
      <c r="S24" s="110"/>
      <c r="T24" s="99"/>
      <c r="U24" s="111"/>
      <c r="V24" s="110"/>
      <c r="W24" s="99"/>
      <c r="X24" s="99"/>
      <c r="Y24" s="110"/>
      <c r="Z24" s="99"/>
      <c r="AA24" s="111"/>
      <c r="AB24" s="110"/>
      <c r="AC24" s="99"/>
      <c r="AD24" s="111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25" customFormat="1" ht="13.5" thickBot="1">
      <c r="A25" s="233">
        <f t="shared" si="0"/>
        <v>20</v>
      </c>
      <c r="B25" s="224">
        <v>214</v>
      </c>
      <c r="C25" s="359" t="s">
        <v>376</v>
      </c>
      <c r="D25" s="359" t="s">
        <v>377</v>
      </c>
      <c r="E25" s="186" t="s">
        <v>8</v>
      </c>
      <c r="F25" s="56">
        <f>SUM(G25:AD25)</f>
        <v>33</v>
      </c>
      <c r="G25" s="88">
        <v>15</v>
      </c>
      <c r="H25" s="27">
        <v>4</v>
      </c>
      <c r="I25" s="94">
        <v>14</v>
      </c>
      <c r="J25" s="88"/>
      <c r="K25" s="27"/>
      <c r="L25" s="94"/>
      <c r="M25" s="112"/>
      <c r="N25" s="101"/>
      <c r="O25" s="101"/>
      <c r="P25" s="112"/>
      <c r="Q25" s="101"/>
      <c r="R25" s="115"/>
      <c r="S25" s="112"/>
      <c r="T25" s="101"/>
      <c r="U25" s="115"/>
      <c r="V25" s="112"/>
      <c r="W25" s="101"/>
      <c r="X25" s="101"/>
      <c r="Y25" s="113"/>
      <c r="Z25" s="102"/>
      <c r="AA25" s="114"/>
      <c r="AB25" s="113"/>
      <c r="AC25" s="102"/>
      <c r="AD25" s="114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25" customFormat="1" ht="12.75">
      <c r="A26" s="234">
        <f t="shared" si="0"/>
        <v>21</v>
      </c>
      <c r="B26" s="365">
        <v>78</v>
      </c>
      <c r="C26" s="365" t="s">
        <v>74</v>
      </c>
      <c r="D26" s="365" t="s">
        <v>82</v>
      </c>
      <c r="E26" s="299" t="s">
        <v>8</v>
      </c>
      <c r="F26" s="55">
        <f>SUM(G26:AD26)</f>
        <v>30</v>
      </c>
      <c r="G26" s="89"/>
      <c r="H26" s="13"/>
      <c r="I26" s="13"/>
      <c r="J26" s="89"/>
      <c r="K26" s="90"/>
      <c r="L26" s="95"/>
      <c r="M26" s="89">
        <v>10</v>
      </c>
      <c r="N26" s="90">
        <v>11</v>
      </c>
      <c r="O26" s="90">
        <v>9</v>
      </c>
      <c r="P26" s="278"/>
      <c r="Q26" s="259"/>
      <c r="R26" s="279"/>
      <c r="S26" s="119"/>
      <c r="T26" s="103"/>
      <c r="U26" s="120"/>
      <c r="V26" s="119"/>
      <c r="W26" s="103"/>
      <c r="X26" s="103"/>
      <c r="Y26" s="119"/>
      <c r="Z26" s="103"/>
      <c r="AA26" s="120"/>
      <c r="AB26" s="119"/>
      <c r="AC26" s="103"/>
      <c r="AD26" s="120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s="25" customFormat="1" ht="12.75">
      <c r="A27" s="232">
        <f t="shared" si="0"/>
        <v>22</v>
      </c>
      <c r="B27" s="98">
        <v>350</v>
      </c>
      <c r="C27" s="182" t="s">
        <v>105</v>
      </c>
      <c r="D27" s="182" t="s">
        <v>205</v>
      </c>
      <c r="E27" s="183" t="s">
        <v>8</v>
      </c>
      <c r="F27" s="54">
        <f>SUM(G27:AD27)</f>
        <v>28</v>
      </c>
      <c r="G27" s="87">
        <v>18</v>
      </c>
      <c r="H27" s="26">
        <v>0</v>
      </c>
      <c r="I27" s="26">
        <v>0</v>
      </c>
      <c r="J27" s="87">
        <v>10</v>
      </c>
      <c r="K27" s="26">
        <v>0</v>
      </c>
      <c r="L27" s="93">
        <v>0</v>
      </c>
      <c r="M27" s="110"/>
      <c r="N27" s="99"/>
      <c r="O27" s="99"/>
      <c r="P27" s="110"/>
      <c r="Q27" s="99"/>
      <c r="R27" s="111"/>
      <c r="S27" s="110"/>
      <c r="T27" s="99"/>
      <c r="U27" s="111"/>
      <c r="V27" s="110"/>
      <c r="W27" s="99"/>
      <c r="X27" s="99"/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s="25" customFormat="1" ht="12.75">
      <c r="A28" s="232">
        <f t="shared" si="0"/>
        <v>23</v>
      </c>
      <c r="B28" s="209">
        <v>418</v>
      </c>
      <c r="C28" s="209" t="s">
        <v>421</v>
      </c>
      <c r="D28" s="209" t="s">
        <v>420</v>
      </c>
      <c r="E28" s="210" t="s">
        <v>8</v>
      </c>
      <c r="F28" s="54">
        <f>SUM(G28:AD28)</f>
        <v>26</v>
      </c>
      <c r="G28" s="87"/>
      <c r="H28" s="26"/>
      <c r="I28" s="26"/>
      <c r="J28" s="87">
        <v>14</v>
      </c>
      <c r="K28" s="26">
        <v>12</v>
      </c>
      <c r="L28" s="93">
        <v>0</v>
      </c>
      <c r="M28" s="110"/>
      <c r="N28" s="99"/>
      <c r="O28" s="99"/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s="25" customFormat="1" ht="12.75">
      <c r="A29" s="232">
        <f t="shared" si="0"/>
        <v>24</v>
      </c>
      <c r="B29" s="207">
        <v>140</v>
      </c>
      <c r="C29" s="207" t="s">
        <v>40</v>
      </c>
      <c r="D29" s="207" t="s">
        <v>428</v>
      </c>
      <c r="E29" s="208" t="s">
        <v>8</v>
      </c>
      <c r="F29" s="54">
        <f>SUM(G29:AD29)</f>
        <v>25</v>
      </c>
      <c r="G29" s="87"/>
      <c r="H29" s="26"/>
      <c r="I29" s="167"/>
      <c r="J29" s="87">
        <v>2</v>
      </c>
      <c r="K29" s="26">
        <v>3</v>
      </c>
      <c r="L29" s="93">
        <v>6</v>
      </c>
      <c r="M29" s="110">
        <v>2</v>
      </c>
      <c r="N29" s="99">
        <v>4</v>
      </c>
      <c r="O29" s="99">
        <v>8</v>
      </c>
      <c r="P29" s="110"/>
      <c r="Q29" s="99"/>
      <c r="R29" s="99"/>
      <c r="S29" s="110"/>
      <c r="T29" s="99"/>
      <c r="U29" s="111"/>
      <c r="V29" s="110"/>
      <c r="W29" s="99"/>
      <c r="X29" s="99"/>
      <c r="Y29" s="110"/>
      <c r="Z29" s="99"/>
      <c r="AA29" s="111"/>
      <c r="AB29" s="110"/>
      <c r="AC29" s="99"/>
      <c r="AD29" s="111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25" customFormat="1" ht="13.5" thickBot="1">
      <c r="A30" s="233">
        <f t="shared" si="0"/>
        <v>25</v>
      </c>
      <c r="B30" s="27">
        <v>146</v>
      </c>
      <c r="C30" s="27" t="s">
        <v>308</v>
      </c>
      <c r="D30" s="27" t="s">
        <v>307</v>
      </c>
      <c r="E30" s="211" t="s">
        <v>8</v>
      </c>
      <c r="F30" s="56">
        <f>SUM(G30:AD30)</f>
        <v>22</v>
      </c>
      <c r="G30" s="88">
        <v>22</v>
      </c>
      <c r="H30" s="27">
        <v>0</v>
      </c>
      <c r="I30" s="27">
        <v>0</v>
      </c>
      <c r="J30" s="88"/>
      <c r="K30" s="27"/>
      <c r="L30" s="94"/>
      <c r="M30" s="112"/>
      <c r="N30" s="101"/>
      <c r="O30" s="101"/>
      <c r="P30" s="112"/>
      <c r="Q30" s="101"/>
      <c r="R30" s="115"/>
      <c r="S30" s="112"/>
      <c r="T30" s="101"/>
      <c r="U30" s="115"/>
      <c r="V30" s="112"/>
      <c r="W30" s="101"/>
      <c r="X30" s="101"/>
      <c r="Y30" s="112"/>
      <c r="Z30" s="101"/>
      <c r="AA30" s="115"/>
      <c r="AB30" s="112"/>
      <c r="AC30" s="101"/>
      <c r="AD30" s="115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25" customFormat="1" ht="12.75">
      <c r="A31" s="234">
        <f aca="true" t="shared" si="1" ref="A31:A40">+A30+1</f>
        <v>26</v>
      </c>
      <c r="B31" s="276">
        <v>107</v>
      </c>
      <c r="C31" s="277" t="s">
        <v>40</v>
      </c>
      <c r="D31" s="277" t="s">
        <v>111</v>
      </c>
      <c r="E31" s="285" t="s">
        <v>69</v>
      </c>
      <c r="F31" s="55">
        <f>SUM(G31:AD31)</f>
        <v>21</v>
      </c>
      <c r="G31" s="89"/>
      <c r="H31" s="90"/>
      <c r="I31" s="90"/>
      <c r="J31" s="89">
        <v>12</v>
      </c>
      <c r="K31" s="90">
        <v>9</v>
      </c>
      <c r="L31" s="95">
        <v>0</v>
      </c>
      <c r="M31" s="117"/>
      <c r="N31" s="116"/>
      <c r="O31" s="116"/>
      <c r="P31" s="117"/>
      <c r="Q31" s="116"/>
      <c r="R31" s="118"/>
      <c r="S31" s="119"/>
      <c r="T31" s="103"/>
      <c r="U31" s="120"/>
      <c r="V31" s="119"/>
      <c r="W31" s="103"/>
      <c r="X31" s="103"/>
      <c r="Y31" s="119"/>
      <c r="Z31" s="103"/>
      <c r="AA31" s="120"/>
      <c r="AB31" s="119"/>
      <c r="AC31" s="103"/>
      <c r="AD31" s="120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s="25" customFormat="1" ht="12.75">
      <c r="A32" s="232">
        <f t="shared" si="1"/>
        <v>27</v>
      </c>
      <c r="B32" s="209">
        <v>93</v>
      </c>
      <c r="C32" s="209" t="s">
        <v>21</v>
      </c>
      <c r="D32" s="209" t="s">
        <v>191</v>
      </c>
      <c r="E32" s="210" t="s">
        <v>8</v>
      </c>
      <c r="F32" s="54">
        <f>SUM(G32:AD32)</f>
        <v>21</v>
      </c>
      <c r="G32" s="87"/>
      <c r="H32" s="26"/>
      <c r="I32" s="26"/>
      <c r="J32" s="87">
        <v>3</v>
      </c>
      <c r="K32" s="26">
        <v>8</v>
      </c>
      <c r="L32" s="93">
        <v>10</v>
      </c>
      <c r="M32" s="110"/>
      <c r="N32" s="99"/>
      <c r="O32" s="99"/>
      <c r="P32" s="110"/>
      <c r="Q32" s="99"/>
      <c r="R32" s="111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s="25" customFormat="1" ht="12.75">
      <c r="A33" s="232">
        <f t="shared" si="1"/>
        <v>28</v>
      </c>
      <c r="B33" s="167">
        <v>348</v>
      </c>
      <c r="C33" s="167" t="s">
        <v>48</v>
      </c>
      <c r="D33" s="167" t="s">
        <v>379</v>
      </c>
      <c r="E33" s="167" t="s">
        <v>8</v>
      </c>
      <c r="F33" s="54">
        <f>SUM(G33:AD33)</f>
        <v>21</v>
      </c>
      <c r="G33" s="87">
        <v>2</v>
      </c>
      <c r="H33" s="167">
        <v>9</v>
      </c>
      <c r="I33" s="26">
        <v>10</v>
      </c>
      <c r="J33" s="87"/>
      <c r="K33" s="26"/>
      <c r="L33" s="93"/>
      <c r="M33" s="110"/>
      <c r="N33" s="99"/>
      <c r="O33" s="99"/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25" customFormat="1" ht="12.75">
      <c r="A34" s="232">
        <f t="shared" si="1"/>
        <v>29</v>
      </c>
      <c r="B34" s="195">
        <v>224</v>
      </c>
      <c r="C34" s="195" t="s">
        <v>382</v>
      </c>
      <c r="D34" s="195" t="s">
        <v>157</v>
      </c>
      <c r="E34" s="203" t="s">
        <v>17</v>
      </c>
      <c r="F34" s="54">
        <f>SUM(G34:AD34)</f>
        <v>21</v>
      </c>
      <c r="G34" s="166">
        <v>7</v>
      </c>
      <c r="H34" s="167">
        <v>14</v>
      </c>
      <c r="I34" s="167">
        <v>0</v>
      </c>
      <c r="J34" s="87"/>
      <c r="K34" s="26"/>
      <c r="L34" s="93"/>
      <c r="M34" s="110"/>
      <c r="N34" s="99"/>
      <c r="O34" s="99"/>
      <c r="P34" s="110"/>
      <c r="Q34" s="99"/>
      <c r="R34" s="99"/>
      <c r="S34" s="110"/>
      <c r="T34" s="99"/>
      <c r="U34" s="111"/>
      <c r="V34" s="110"/>
      <c r="W34" s="99"/>
      <c r="X34" s="99"/>
      <c r="Y34" s="110"/>
      <c r="Z34" s="99"/>
      <c r="AA34" s="111"/>
      <c r="AB34" s="110"/>
      <c r="AC34" s="99"/>
      <c r="AD34" s="111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25" customFormat="1" ht="13.5" thickBot="1">
      <c r="A35" s="233">
        <f t="shared" si="1"/>
        <v>30</v>
      </c>
      <c r="B35" s="266">
        <v>65</v>
      </c>
      <c r="C35" s="266" t="s">
        <v>24</v>
      </c>
      <c r="D35" s="254" t="s">
        <v>381</v>
      </c>
      <c r="E35" s="267" t="s">
        <v>8</v>
      </c>
      <c r="F35" s="56">
        <f>SUM(G35:AD35)</f>
        <v>21</v>
      </c>
      <c r="G35" s="138">
        <v>3</v>
      </c>
      <c r="H35" s="139">
        <v>11</v>
      </c>
      <c r="I35" s="27">
        <v>7</v>
      </c>
      <c r="J35" s="88"/>
      <c r="K35" s="27"/>
      <c r="L35" s="94"/>
      <c r="M35" s="112"/>
      <c r="N35" s="101"/>
      <c r="O35" s="101"/>
      <c r="P35" s="112"/>
      <c r="Q35" s="101"/>
      <c r="R35" s="115"/>
      <c r="S35" s="112"/>
      <c r="T35" s="101"/>
      <c r="U35" s="115"/>
      <c r="V35" s="112"/>
      <c r="W35" s="101"/>
      <c r="X35" s="101"/>
      <c r="Y35" s="112"/>
      <c r="Z35" s="101"/>
      <c r="AA35" s="115"/>
      <c r="AB35" s="112"/>
      <c r="AC35" s="101"/>
      <c r="AD35" s="115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s="25" customFormat="1" ht="12.75">
      <c r="A36" s="234">
        <f t="shared" si="1"/>
        <v>31</v>
      </c>
      <c r="B36" s="90">
        <v>26</v>
      </c>
      <c r="C36" s="90" t="s">
        <v>186</v>
      </c>
      <c r="D36" s="90" t="s">
        <v>283</v>
      </c>
      <c r="E36" s="260" t="s">
        <v>8</v>
      </c>
      <c r="F36" s="55">
        <f>SUM(G36:AD36)</f>
        <v>17</v>
      </c>
      <c r="G36" s="168"/>
      <c r="H36" s="13"/>
      <c r="I36" s="90"/>
      <c r="J36" s="89">
        <v>9</v>
      </c>
      <c r="K36" s="90">
        <v>0</v>
      </c>
      <c r="L36" s="95">
        <v>8</v>
      </c>
      <c r="M36" s="117"/>
      <c r="N36" s="116"/>
      <c r="O36" s="116"/>
      <c r="P36" s="117"/>
      <c r="Q36" s="116"/>
      <c r="R36" s="118"/>
      <c r="S36" s="119"/>
      <c r="T36" s="103"/>
      <c r="U36" s="120"/>
      <c r="V36" s="119"/>
      <c r="W36" s="103"/>
      <c r="X36" s="103"/>
      <c r="Y36" s="119"/>
      <c r="Z36" s="103"/>
      <c r="AA36" s="120"/>
      <c r="AB36" s="119"/>
      <c r="AC36" s="103"/>
      <c r="AD36" s="120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s="25" customFormat="1" ht="12.75">
      <c r="A37" s="232">
        <f t="shared" si="1"/>
        <v>32</v>
      </c>
      <c r="B37" s="98">
        <v>103</v>
      </c>
      <c r="C37" s="16" t="s">
        <v>427</v>
      </c>
      <c r="D37" s="16" t="s">
        <v>426</v>
      </c>
      <c r="E37" s="183" t="s">
        <v>8</v>
      </c>
      <c r="F37" s="54">
        <f>SUM(G37:AD37)</f>
        <v>16</v>
      </c>
      <c r="G37" s="87"/>
      <c r="H37" s="26"/>
      <c r="I37" s="26"/>
      <c r="J37" s="87">
        <v>4</v>
      </c>
      <c r="K37" s="26">
        <v>5</v>
      </c>
      <c r="L37" s="93">
        <v>7</v>
      </c>
      <c r="M37" s="110"/>
      <c r="N37" s="99"/>
      <c r="O37" s="99"/>
      <c r="P37" s="110"/>
      <c r="Q37" s="99"/>
      <c r="R37" s="111"/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s="25" customFormat="1" ht="12.75">
      <c r="A38" s="232">
        <f t="shared" si="1"/>
        <v>33</v>
      </c>
      <c r="B38" s="207">
        <v>135</v>
      </c>
      <c r="C38" s="207" t="s">
        <v>196</v>
      </c>
      <c r="D38" s="207" t="s">
        <v>309</v>
      </c>
      <c r="E38" s="208" t="s">
        <v>8</v>
      </c>
      <c r="F38" s="54">
        <f>SUM(G38:AD38)</f>
        <v>15</v>
      </c>
      <c r="G38" s="166">
        <v>10</v>
      </c>
      <c r="H38" s="167">
        <v>5</v>
      </c>
      <c r="I38" s="26">
        <v>0</v>
      </c>
      <c r="J38" s="87"/>
      <c r="K38" s="26"/>
      <c r="L38" s="93"/>
      <c r="M38" s="110"/>
      <c r="N38" s="99"/>
      <c r="O38" s="99"/>
      <c r="P38" s="110"/>
      <c r="Q38" s="99"/>
      <c r="R38" s="99"/>
      <c r="S38" s="110"/>
      <c r="T38" s="99"/>
      <c r="U38" s="111"/>
      <c r="V38" s="110"/>
      <c r="W38" s="99"/>
      <c r="X38" s="99"/>
      <c r="Y38" s="110"/>
      <c r="Z38" s="99"/>
      <c r="AA38" s="111"/>
      <c r="AB38" s="110"/>
      <c r="AC38" s="99"/>
      <c r="AD38" s="111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s="25" customFormat="1" ht="12.75">
      <c r="A39" s="232">
        <f t="shared" si="1"/>
        <v>34</v>
      </c>
      <c r="B39" s="26">
        <v>169</v>
      </c>
      <c r="C39" s="26" t="s">
        <v>44</v>
      </c>
      <c r="D39" s="26" t="s">
        <v>269</v>
      </c>
      <c r="E39" s="96" t="s">
        <v>8</v>
      </c>
      <c r="F39" s="54">
        <f>SUM(G39:AD39)</f>
        <v>14</v>
      </c>
      <c r="G39" s="87">
        <v>0</v>
      </c>
      <c r="H39" s="26">
        <v>6</v>
      </c>
      <c r="I39" s="26">
        <v>8</v>
      </c>
      <c r="J39" s="87"/>
      <c r="K39" s="26"/>
      <c r="L39" s="93"/>
      <c r="M39" s="110"/>
      <c r="N39" s="99"/>
      <c r="O39" s="99"/>
      <c r="P39" s="110"/>
      <c r="Q39" s="99"/>
      <c r="R39" s="99"/>
      <c r="S39" s="110"/>
      <c r="T39" s="99"/>
      <c r="U39" s="111"/>
      <c r="V39" s="110"/>
      <c r="W39" s="99"/>
      <c r="X39" s="99"/>
      <c r="Y39" s="110"/>
      <c r="Z39" s="99"/>
      <c r="AA39" s="111"/>
      <c r="AB39" s="110"/>
      <c r="AC39" s="99"/>
      <c r="AD39" s="111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s="25" customFormat="1" ht="13.5" thickBot="1">
      <c r="A40" s="233">
        <f t="shared" si="1"/>
        <v>35</v>
      </c>
      <c r="B40" s="294">
        <v>780</v>
      </c>
      <c r="C40" s="294" t="s">
        <v>48</v>
      </c>
      <c r="D40" s="294" t="s">
        <v>272</v>
      </c>
      <c r="E40" s="295" t="s">
        <v>8</v>
      </c>
      <c r="F40" s="56">
        <f>SUM(G40:AD40)</f>
        <v>12</v>
      </c>
      <c r="G40" s="88">
        <v>5</v>
      </c>
      <c r="H40" s="139">
        <v>7</v>
      </c>
      <c r="I40" s="139">
        <v>0</v>
      </c>
      <c r="J40" s="88"/>
      <c r="K40" s="27"/>
      <c r="L40" s="94"/>
      <c r="M40" s="112"/>
      <c r="N40" s="101"/>
      <c r="O40" s="101"/>
      <c r="P40" s="112"/>
      <c r="Q40" s="101"/>
      <c r="R40" s="115"/>
      <c r="S40" s="112"/>
      <c r="T40" s="101"/>
      <c r="U40" s="115"/>
      <c r="V40" s="112"/>
      <c r="W40" s="101"/>
      <c r="X40" s="101"/>
      <c r="Y40" s="112"/>
      <c r="Z40" s="101"/>
      <c r="AA40" s="115"/>
      <c r="AB40" s="112"/>
      <c r="AC40" s="101"/>
      <c r="AD40" s="115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s="25" customFormat="1" ht="12.75">
      <c r="A41" s="234">
        <f aca="true" t="shared" si="2" ref="A41:A60">+A40+1</f>
        <v>36</v>
      </c>
      <c r="B41" s="116">
        <v>139</v>
      </c>
      <c r="C41" s="116" t="s">
        <v>44</v>
      </c>
      <c r="D41" s="116" t="s">
        <v>112</v>
      </c>
      <c r="E41" s="79" t="s">
        <v>23</v>
      </c>
      <c r="F41" s="55">
        <f>SUM(G41:AD41)</f>
        <v>12</v>
      </c>
      <c r="G41" s="168">
        <v>12</v>
      </c>
      <c r="H41" s="13">
        <v>0</v>
      </c>
      <c r="I41" s="90">
        <v>0</v>
      </c>
      <c r="J41" s="89"/>
      <c r="K41" s="90"/>
      <c r="L41" s="95"/>
      <c r="M41" s="117"/>
      <c r="N41" s="116"/>
      <c r="O41" s="116"/>
      <c r="P41" s="117"/>
      <c r="Q41" s="116"/>
      <c r="R41" s="118"/>
      <c r="S41" s="119"/>
      <c r="T41" s="103"/>
      <c r="U41" s="120"/>
      <c r="V41" s="119"/>
      <c r="W41" s="103"/>
      <c r="X41" s="103"/>
      <c r="Y41" s="119"/>
      <c r="Z41" s="103"/>
      <c r="AA41" s="120"/>
      <c r="AB41" s="119"/>
      <c r="AC41" s="103"/>
      <c r="AD41" s="120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s="25" customFormat="1" ht="12.75">
      <c r="A42" s="232">
        <f t="shared" si="2"/>
        <v>37</v>
      </c>
      <c r="B42" s="26">
        <v>202</v>
      </c>
      <c r="C42" s="26" t="s">
        <v>287</v>
      </c>
      <c r="D42" s="26" t="s">
        <v>286</v>
      </c>
      <c r="E42" s="77" t="s">
        <v>8</v>
      </c>
      <c r="F42" s="54">
        <f>SUM(G42:AD42)</f>
        <v>10</v>
      </c>
      <c r="G42" s="87"/>
      <c r="H42" s="167"/>
      <c r="I42" s="26"/>
      <c r="J42" s="87"/>
      <c r="K42" s="26"/>
      <c r="L42" s="93"/>
      <c r="M42" s="110">
        <v>1</v>
      </c>
      <c r="N42" s="99">
        <v>3</v>
      </c>
      <c r="O42" s="99">
        <v>6</v>
      </c>
      <c r="P42" s="110"/>
      <c r="Q42" s="99"/>
      <c r="R42" s="111"/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s="25" customFormat="1" ht="12.75">
      <c r="A43" s="232">
        <f t="shared" si="2"/>
        <v>38</v>
      </c>
      <c r="B43" s="209">
        <v>473</v>
      </c>
      <c r="C43" s="209" t="s">
        <v>425</v>
      </c>
      <c r="D43" s="209" t="s">
        <v>424</v>
      </c>
      <c r="E43" s="210" t="s">
        <v>8</v>
      </c>
      <c r="F43" s="54">
        <f>SUM(G43:AD43)</f>
        <v>9</v>
      </c>
      <c r="G43" s="87"/>
      <c r="H43" s="26"/>
      <c r="I43" s="26"/>
      <c r="J43" s="87">
        <v>5</v>
      </c>
      <c r="K43" s="26">
        <v>4</v>
      </c>
      <c r="L43" s="93">
        <v>0</v>
      </c>
      <c r="M43" s="110"/>
      <c r="N43" s="99"/>
      <c r="O43" s="99"/>
      <c r="P43" s="110"/>
      <c r="Q43" s="99"/>
      <c r="R43" s="99"/>
      <c r="S43" s="110"/>
      <c r="T43" s="99"/>
      <c r="U43" s="111"/>
      <c r="V43" s="110"/>
      <c r="W43" s="99"/>
      <c r="X43" s="99"/>
      <c r="Y43" s="110"/>
      <c r="Z43" s="99"/>
      <c r="AA43" s="111"/>
      <c r="AB43" s="110"/>
      <c r="AC43" s="99"/>
      <c r="AD43" s="111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s="25" customFormat="1" ht="12.75">
      <c r="A44" s="232">
        <f t="shared" si="2"/>
        <v>39</v>
      </c>
      <c r="B44" s="99">
        <v>162</v>
      </c>
      <c r="C44" s="19" t="s">
        <v>278</v>
      </c>
      <c r="D44" s="19" t="s">
        <v>277</v>
      </c>
      <c r="E44" s="77" t="s">
        <v>8</v>
      </c>
      <c r="F44" s="54">
        <f>SUM(G44:AD44)</f>
        <v>7</v>
      </c>
      <c r="G44" s="166"/>
      <c r="H44" s="26"/>
      <c r="I44" s="167"/>
      <c r="J44" s="87">
        <v>0</v>
      </c>
      <c r="K44" s="26">
        <v>7</v>
      </c>
      <c r="L44" s="93">
        <v>0</v>
      </c>
      <c r="M44" s="110"/>
      <c r="N44" s="99"/>
      <c r="O44" s="99"/>
      <c r="P44" s="110"/>
      <c r="Q44" s="99"/>
      <c r="R44" s="99"/>
      <c r="S44" s="110"/>
      <c r="T44" s="99"/>
      <c r="U44" s="111"/>
      <c r="V44" s="110"/>
      <c r="W44" s="99"/>
      <c r="X44" s="99"/>
      <c r="Y44" s="110"/>
      <c r="Z44" s="99"/>
      <c r="AA44" s="111"/>
      <c r="AB44" s="110"/>
      <c r="AC44" s="99"/>
      <c r="AD44" s="111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s="25" customFormat="1" ht="13.5" thickBot="1">
      <c r="A45" s="233">
        <f t="shared" si="2"/>
        <v>40</v>
      </c>
      <c r="B45" s="266">
        <v>191</v>
      </c>
      <c r="C45" s="266" t="s">
        <v>430</v>
      </c>
      <c r="D45" s="266" t="s">
        <v>429</v>
      </c>
      <c r="E45" s="267" t="s">
        <v>8</v>
      </c>
      <c r="F45" s="56">
        <f>SUM(G45:AD45)</f>
        <v>6</v>
      </c>
      <c r="G45" s="138"/>
      <c r="H45" s="139"/>
      <c r="I45" s="27"/>
      <c r="J45" s="88">
        <v>0</v>
      </c>
      <c r="K45" s="27">
        <v>1</v>
      </c>
      <c r="L45" s="94">
        <v>5</v>
      </c>
      <c r="M45" s="112"/>
      <c r="N45" s="101"/>
      <c r="O45" s="101"/>
      <c r="P45" s="112"/>
      <c r="Q45" s="101"/>
      <c r="R45" s="115"/>
      <c r="S45" s="112"/>
      <c r="T45" s="101"/>
      <c r="U45" s="115"/>
      <c r="V45" s="112"/>
      <c r="W45" s="101"/>
      <c r="X45" s="101"/>
      <c r="Y45" s="112"/>
      <c r="Z45" s="101"/>
      <c r="AA45" s="115"/>
      <c r="AB45" s="112"/>
      <c r="AC45" s="101"/>
      <c r="AD45" s="115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s="25" customFormat="1" ht="12.75">
      <c r="A46" s="234">
        <f aca="true" t="shared" si="3" ref="A46:A51">+A45+1</f>
        <v>41</v>
      </c>
      <c r="B46" s="300">
        <v>108</v>
      </c>
      <c r="C46" s="300" t="s">
        <v>178</v>
      </c>
      <c r="D46" s="365" t="s">
        <v>282</v>
      </c>
      <c r="E46" s="302" t="s">
        <v>8</v>
      </c>
      <c r="F46" s="55">
        <f>SUM(G46:AD46)</f>
        <v>5</v>
      </c>
      <c r="G46" s="168"/>
      <c r="H46" s="13"/>
      <c r="I46" s="90"/>
      <c r="J46" s="89">
        <v>1</v>
      </c>
      <c r="K46" s="90">
        <v>0</v>
      </c>
      <c r="L46" s="95">
        <v>4</v>
      </c>
      <c r="M46" s="117"/>
      <c r="N46" s="116"/>
      <c r="O46" s="116"/>
      <c r="P46" s="117"/>
      <c r="Q46" s="116"/>
      <c r="R46" s="118"/>
      <c r="S46" s="119"/>
      <c r="T46" s="103"/>
      <c r="U46" s="120"/>
      <c r="V46" s="119"/>
      <c r="W46" s="103"/>
      <c r="X46" s="103"/>
      <c r="Y46" s="119"/>
      <c r="Z46" s="103"/>
      <c r="AA46" s="120"/>
      <c r="AB46" s="119"/>
      <c r="AC46" s="103"/>
      <c r="AD46" s="120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s="25" customFormat="1" ht="12.75">
      <c r="A47" s="232">
        <f t="shared" si="3"/>
        <v>42</v>
      </c>
      <c r="B47" s="182">
        <v>309</v>
      </c>
      <c r="C47" s="182" t="s">
        <v>45</v>
      </c>
      <c r="D47" s="182" t="s">
        <v>282</v>
      </c>
      <c r="E47" s="183" t="s">
        <v>8</v>
      </c>
      <c r="F47" s="54">
        <f>SUM(G47:AD47)</f>
        <v>5</v>
      </c>
      <c r="G47" s="87"/>
      <c r="H47" s="26"/>
      <c r="I47" s="167"/>
      <c r="J47" s="87">
        <v>0</v>
      </c>
      <c r="K47" s="26">
        <v>2</v>
      </c>
      <c r="L47" s="93">
        <v>3</v>
      </c>
      <c r="M47" s="110"/>
      <c r="N47" s="99"/>
      <c r="O47" s="99"/>
      <c r="P47" s="110"/>
      <c r="Q47" s="99"/>
      <c r="R47" s="111"/>
      <c r="S47" s="110"/>
      <c r="T47" s="99"/>
      <c r="U47" s="111"/>
      <c r="V47" s="110"/>
      <c r="W47" s="99"/>
      <c r="X47" s="99"/>
      <c r="Y47" s="110"/>
      <c r="Z47" s="99"/>
      <c r="AA47" s="111"/>
      <c r="AB47" s="110"/>
      <c r="AC47" s="99"/>
      <c r="AD47" s="111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256" s="25" customFormat="1" ht="12.75">
      <c r="A48" s="232">
        <f t="shared" si="3"/>
        <v>43</v>
      </c>
      <c r="B48" s="99">
        <v>192</v>
      </c>
      <c r="C48" s="19" t="s">
        <v>123</v>
      </c>
      <c r="D48" s="19" t="s">
        <v>243</v>
      </c>
      <c r="E48" s="77" t="s">
        <v>8</v>
      </c>
      <c r="F48" s="54">
        <f>SUM(G48:AD48)</f>
        <v>2</v>
      </c>
      <c r="G48" s="166"/>
      <c r="H48" s="26"/>
      <c r="I48" s="26"/>
      <c r="J48" s="87">
        <v>0</v>
      </c>
      <c r="K48" s="26">
        <v>0</v>
      </c>
      <c r="L48" s="93">
        <v>2</v>
      </c>
      <c r="M48" s="110"/>
      <c r="N48" s="99"/>
      <c r="O48" s="99"/>
      <c r="P48" s="110"/>
      <c r="Q48" s="99"/>
      <c r="R48" s="99"/>
      <c r="S48" s="110"/>
      <c r="T48" s="99"/>
      <c r="U48" s="111"/>
      <c r="V48" s="110"/>
      <c r="W48" s="99"/>
      <c r="X48" s="99"/>
      <c r="Y48" s="110"/>
      <c r="Z48" s="99"/>
      <c r="AA48" s="111"/>
      <c r="AB48" s="110"/>
      <c r="AC48" s="99"/>
      <c r="AD48" s="111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</row>
    <row r="49" spans="1:256" s="25" customFormat="1" ht="12.75">
      <c r="A49" s="232">
        <f t="shared" si="3"/>
        <v>44</v>
      </c>
      <c r="B49" s="207"/>
      <c r="C49" s="207"/>
      <c r="D49" s="207"/>
      <c r="E49" s="208" t="s">
        <v>8</v>
      </c>
      <c r="F49" s="54">
        <f>SUM(G49:AD49)</f>
        <v>0</v>
      </c>
      <c r="G49" s="87"/>
      <c r="H49" s="26"/>
      <c r="I49" s="26"/>
      <c r="J49" s="87"/>
      <c r="K49" s="26"/>
      <c r="L49" s="93"/>
      <c r="M49" s="110"/>
      <c r="N49" s="99"/>
      <c r="O49" s="99"/>
      <c r="P49" s="110"/>
      <c r="Q49" s="99"/>
      <c r="R49" s="99"/>
      <c r="S49" s="110"/>
      <c r="T49" s="99"/>
      <c r="U49" s="111"/>
      <c r="V49" s="110"/>
      <c r="W49" s="99"/>
      <c r="X49" s="99"/>
      <c r="Y49" s="110"/>
      <c r="Z49" s="99"/>
      <c r="AA49" s="111"/>
      <c r="AB49" s="110"/>
      <c r="AC49" s="99"/>
      <c r="AD49" s="111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256" s="25" customFormat="1" ht="13.5" thickBot="1">
      <c r="A50" s="233">
        <f t="shared" si="3"/>
        <v>45</v>
      </c>
      <c r="B50" s="27"/>
      <c r="C50" s="27"/>
      <c r="D50" s="27"/>
      <c r="E50" s="211" t="s">
        <v>8</v>
      </c>
      <c r="F50" s="56">
        <f>SUM(G50:AD50)</f>
        <v>0</v>
      </c>
      <c r="G50" s="112"/>
      <c r="H50" s="27"/>
      <c r="I50" s="139"/>
      <c r="J50" s="88"/>
      <c r="K50" s="27"/>
      <c r="L50" s="94"/>
      <c r="M50" s="112"/>
      <c r="N50" s="101"/>
      <c r="O50" s="101"/>
      <c r="P50" s="112"/>
      <c r="Q50" s="101"/>
      <c r="R50" s="115"/>
      <c r="S50" s="112"/>
      <c r="T50" s="101"/>
      <c r="U50" s="115"/>
      <c r="V50" s="112"/>
      <c r="W50" s="101"/>
      <c r="X50" s="101"/>
      <c r="Y50" s="112"/>
      <c r="Z50" s="101"/>
      <c r="AA50" s="115"/>
      <c r="AB50" s="112"/>
      <c r="AC50" s="101"/>
      <c r="AD50" s="115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256" s="25" customFormat="1" ht="12.75">
      <c r="A51" s="234">
        <f t="shared" si="3"/>
        <v>46</v>
      </c>
      <c r="B51" s="365"/>
      <c r="C51" s="365"/>
      <c r="D51" s="365"/>
      <c r="E51" s="299" t="s">
        <v>8</v>
      </c>
      <c r="F51" s="55">
        <f>SUM(G51:AD51)</f>
        <v>0</v>
      </c>
      <c r="G51" s="89"/>
      <c r="H51" s="90"/>
      <c r="I51" s="90"/>
      <c r="J51" s="89"/>
      <c r="K51" s="90"/>
      <c r="L51" s="95"/>
      <c r="M51" s="117"/>
      <c r="N51" s="116"/>
      <c r="O51" s="116"/>
      <c r="P51" s="117"/>
      <c r="Q51" s="116"/>
      <c r="R51" s="118"/>
      <c r="S51" s="119"/>
      <c r="T51" s="103"/>
      <c r="U51" s="120"/>
      <c r="V51" s="119"/>
      <c r="W51" s="103"/>
      <c r="X51" s="103"/>
      <c r="Y51" s="119"/>
      <c r="Z51" s="103"/>
      <c r="AA51" s="120"/>
      <c r="AB51" s="119"/>
      <c r="AC51" s="103"/>
      <c r="AD51" s="12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256" s="25" customFormat="1" ht="12.75">
      <c r="A52" s="232">
        <f t="shared" si="2"/>
        <v>47</v>
      </c>
      <c r="B52" s="98"/>
      <c r="C52" s="16"/>
      <c r="D52" s="16"/>
      <c r="E52" s="83" t="s">
        <v>8</v>
      </c>
      <c r="F52" s="54">
        <f>SUM(G52:AD52)</f>
        <v>0</v>
      </c>
      <c r="G52" s="87"/>
      <c r="H52" s="26"/>
      <c r="I52" s="26"/>
      <c r="J52" s="87"/>
      <c r="K52" s="26"/>
      <c r="L52" s="93"/>
      <c r="M52" s="304"/>
      <c r="N52" s="183"/>
      <c r="O52" s="183"/>
      <c r="P52" s="110"/>
      <c r="Q52" s="99"/>
      <c r="R52" s="111"/>
      <c r="S52" s="110"/>
      <c r="T52" s="99"/>
      <c r="U52" s="111"/>
      <c r="V52" s="110"/>
      <c r="W52" s="99"/>
      <c r="X52" s="99"/>
      <c r="Y52" s="110"/>
      <c r="Z52" s="99"/>
      <c r="AA52" s="111"/>
      <c r="AB52" s="110"/>
      <c r="AC52" s="99"/>
      <c r="AD52" s="111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s="25" customFormat="1" ht="12.75">
      <c r="A53" s="232">
        <f t="shared" si="2"/>
        <v>48</v>
      </c>
      <c r="B53" s="99"/>
      <c r="C53" s="26"/>
      <c r="D53" s="99"/>
      <c r="E53" s="99" t="s">
        <v>8</v>
      </c>
      <c r="F53" s="54">
        <f>SUM(G53:AD53)</f>
        <v>0</v>
      </c>
      <c r="G53" s="87"/>
      <c r="H53" s="26"/>
      <c r="I53" s="26"/>
      <c r="J53" s="87"/>
      <c r="K53" s="26"/>
      <c r="L53" s="93"/>
      <c r="M53" s="110"/>
      <c r="N53" s="99"/>
      <c r="O53" s="99"/>
      <c r="P53" s="110"/>
      <c r="Q53" s="99"/>
      <c r="R53" s="99"/>
      <c r="S53" s="110"/>
      <c r="T53" s="99"/>
      <c r="U53" s="111"/>
      <c r="V53" s="110"/>
      <c r="W53" s="99"/>
      <c r="X53" s="99"/>
      <c r="Y53" s="110"/>
      <c r="Z53" s="99"/>
      <c r="AA53" s="111"/>
      <c r="AB53" s="110"/>
      <c r="AC53" s="99"/>
      <c r="AD53" s="111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s="25" customFormat="1" ht="12.75">
      <c r="A54" s="232">
        <f t="shared" si="2"/>
        <v>49</v>
      </c>
      <c r="B54" s="99"/>
      <c r="C54" s="99"/>
      <c r="D54" s="99"/>
      <c r="E54" s="83" t="s">
        <v>8</v>
      </c>
      <c r="F54" s="303">
        <f>SUM(G54:AD54)</f>
        <v>0</v>
      </c>
      <c r="G54" s="304"/>
      <c r="H54" s="183"/>
      <c r="I54" s="183"/>
      <c r="J54" s="87"/>
      <c r="K54" s="26"/>
      <c r="L54" s="93"/>
      <c r="M54" s="110"/>
      <c r="N54" s="99"/>
      <c r="O54" s="99"/>
      <c r="P54" s="110"/>
      <c r="Q54" s="99"/>
      <c r="R54" s="99"/>
      <c r="S54" s="110"/>
      <c r="T54" s="99"/>
      <c r="U54" s="111"/>
      <c r="V54" s="110"/>
      <c r="W54" s="99"/>
      <c r="X54" s="99"/>
      <c r="Y54" s="110"/>
      <c r="Z54" s="99"/>
      <c r="AA54" s="111"/>
      <c r="AB54" s="110"/>
      <c r="AC54" s="99"/>
      <c r="AD54" s="111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s="25" customFormat="1" ht="13.5" thickBot="1">
      <c r="A55" s="233">
        <f t="shared" si="2"/>
        <v>50</v>
      </c>
      <c r="B55" s="294"/>
      <c r="C55" s="294"/>
      <c r="D55" s="294"/>
      <c r="E55" s="295" t="s">
        <v>8</v>
      </c>
      <c r="F55" s="56">
        <f>SUM(G55:AD55)</f>
        <v>0</v>
      </c>
      <c r="G55" s="138"/>
      <c r="H55" s="27"/>
      <c r="I55" s="139"/>
      <c r="J55" s="88"/>
      <c r="K55" s="27"/>
      <c r="L55" s="94"/>
      <c r="M55" s="112"/>
      <c r="N55" s="101"/>
      <c r="O55" s="101"/>
      <c r="P55" s="112"/>
      <c r="Q55" s="101"/>
      <c r="R55" s="115"/>
      <c r="S55" s="112"/>
      <c r="T55" s="101"/>
      <c r="U55" s="115"/>
      <c r="V55" s="112"/>
      <c r="W55" s="101"/>
      <c r="X55" s="101"/>
      <c r="Y55" s="112"/>
      <c r="Z55" s="101"/>
      <c r="AA55" s="115"/>
      <c r="AB55" s="112"/>
      <c r="AC55" s="101"/>
      <c r="AD55" s="115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s="25" customFormat="1" ht="12.75">
      <c r="A56" s="234">
        <f t="shared" si="2"/>
        <v>51</v>
      </c>
      <c r="B56" s="90"/>
      <c r="C56" s="90"/>
      <c r="D56" s="90"/>
      <c r="E56" s="260" t="s">
        <v>8</v>
      </c>
      <c r="F56" s="55">
        <f>SUM(G56:AD56)</f>
        <v>0</v>
      </c>
      <c r="G56" s="89"/>
      <c r="H56" s="13"/>
      <c r="I56" s="90"/>
      <c r="J56" s="89"/>
      <c r="K56" s="90"/>
      <c r="L56" s="95"/>
      <c r="M56" s="117"/>
      <c r="N56" s="116"/>
      <c r="O56" s="116"/>
      <c r="P56" s="117"/>
      <c r="Q56" s="116"/>
      <c r="R56" s="118"/>
      <c r="S56" s="119"/>
      <c r="T56" s="103"/>
      <c r="U56" s="120"/>
      <c r="V56" s="119"/>
      <c r="W56" s="103"/>
      <c r="X56" s="103"/>
      <c r="Y56" s="119"/>
      <c r="Z56" s="103"/>
      <c r="AA56" s="120"/>
      <c r="AB56" s="119"/>
      <c r="AC56" s="103"/>
      <c r="AD56" s="12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s="25" customFormat="1" ht="12.75">
      <c r="A57" s="232">
        <f t="shared" si="2"/>
        <v>52</v>
      </c>
      <c r="B57" s="207"/>
      <c r="C57" s="207"/>
      <c r="D57" s="207"/>
      <c r="E57" s="208" t="s">
        <v>8</v>
      </c>
      <c r="F57" s="54">
        <f>SUM(G57:AD57)</f>
        <v>0</v>
      </c>
      <c r="G57" s="87"/>
      <c r="H57" s="26"/>
      <c r="I57" s="167"/>
      <c r="J57" s="87"/>
      <c r="K57" s="26"/>
      <c r="L57" s="93"/>
      <c r="M57" s="87"/>
      <c r="N57" s="26"/>
      <c r="O57" s="26"/>
      <c r="P57" s="110"/>
      <c r="Q57" s="99"/>
      <c r="R57" s="111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s="25" customFormat="1" ht="12.75">
      <c r="A58" s="232">
        <f t="shared" si="2"/>
        <v>53</v>
      </c>
      <c r="B58" s="99"/>
      <c r="C58" s="99"/>
      <c r="D58" s="99"/>
      <c r="E58" s="77" t="s">
        <v>8</v>
      </c>
      <c r="F58" s="54">
        <f>SUM(G58:AD58)</f>
        <v>0</v>
      </c>
      <c r="G58" s="166"/>
      <c r="H58" s="167"/>
      <c r="I58" s="26"/>
      <c r="J58" s="87"/>
      <c r="K58" s="26"/>
      <c r="L58" s="93"/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s="25" customFormat="1" ht="12.75">
      <c r="A59" s="232">
        <f t="shared" si="2"/>
        <v>54</v>
      </c>
      <c r="B59" s="209"/>
      <c r="C59" s="209"/>
      <c r="D59" s="209"/>
      <c r="E59" s="210" t="s">
        <v>8</v>
      </c>
      <c r="F59" s="54">
        <f>SUM(G59:AD59)</f>
        <v>0</v>
      </c>
      <c r="G59" s="87"/>
      <c r="H59" s="26"/>
      <c r="I59" s="26"/>
      <c r="J59" s="87"/>
      <c r="K59" s="26"/>
      <c r="L59" s="93"/>
      <c r="M59" s="110"/>
      <c r="N59" s="99"/>
      <c r="O59" s="99"/>
      <c r="P59" s="110"/>
      <c r="Q59" s="99"/>
      <c r="R59" s="99"/>
      <c r="S59" s="110"/>
      <c r="T59" s="99"/>
      <c r="U59" s="111"/>
      <c r="V59" s="110"/>
      <c r="W59" s="99"/>
      <c r="X59" s="99"/>
      <c r="Y59" s="110"/>
      <c r="Z59" s="99"/>
      <c r="AA59" s="111"/>
      <c r="AB59" s="110"/>
      <c r="AC59" s="99"/>
      <c r="AD59" s="111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s="25" customFormat="1" ht="13.5" thickBot="1">
      <c r="A60" s="233">
        <f t="shared" si="2"/>
        <v>55</v>
      </c>
      <c r="B60" s="294"/>
      <c r="C60" s="294"/>
      <c r="D60" s="294"/>
      <c r="E60" s="295" t="s">
        <v>8</v>
      </c>
      <c r="F60" s="56">
        <f>SUM(G60:AD60)</f>
        <v>0</v>
      </c>
      <c r="G60" s="138"/>
      <c r="H60" s="27"/>
      <c r="I60" s="139"/>
      <c r="J60" s="88"/>
      <c r="K60" s="27"/>
      <c r="L60" s="94"/>
      <c r="M60" s="112"/>
      <c r="N60" s="101"/>
      <c r="O60" s="101"/>
      <c r="P60" s="112"/>
      <c r="Q60" s="101"/>
      <c r="R60" s="115"/>
      <c r="S60" s="112"/>
      <c r="T60" s="101"/>
      <c r="U60" s="115"/>
      <c r="V60" s="112"/>
      <c r="W60" s="101"/>
      <c r="X60" s="101"/>
      <c r="Y60" s="112"/>
      <c r="Z60" s="101"/>
      <c r="AA60" s="115"/>
      <c r="AB60" s="112"/>
      <c r="AC60" s="101"/>
      <c r="AD60" s="115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12.75">
      <c r="A61" s="234">
        <f>+A60+1</f>
        <v>56</v>
      </c>
      <c r="B61" s="288"/>
      <c r="C61" s="288"/>
      <c r="D61" s="288"/>
      <c r="E61" s="290" t="s">
        <v>8</v>
      </c>
      <c r="F61" s="55">
        <f>SUM(G61:AD61)</f>
        <v>0</v>
      </c>
      <c r="G61" s="89"/>
      <c r="H61" s="90"/>
      <c r="I61" s="90"/>
      <c r="J61" s="89"/>
      <c r="K61" s="90"/>
      <c r="L61" s="95"/>
      <c r="M61" s="117"/>
      <c r="N61" s="116"/>
      <c r="O61" s="116"/>
      <c r="P61" s="117"/>
      <c r="Q61" s="116"/>
      <c r="R61" s="118"/>
      <c r="S61" s="119"/>
      <c r="T61" s="103"/>
      <c r="U61" s="120"/>
      <c r="V61" s="119"/>
      <c r="W61" s="103"/>
      <c r="X61" s="103"/>
      <c r="Y61" s="119"/>
      <c r="Z61" s="103"/>
      <c r="AA61" s="120"/>
      <c r="AB61" s="119"/>
      <c r="AC61" s="103"/>
      <c r="AD61" s="120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12.75">
      <c r="A62" s="232">
        <f>+A61+1</f>
        <v>57</v>
      </c>
      <c r="B62" s="209"/>
      <c r="C62" s="209"/>
      <c r="D62" s="209"/>
      <c r="E62" s="299" t="s">
        <v>8</v>
      </c>
      <c r="F62" s="54">
        <f>SUM(G62:AD62)</f>
        <v>0</v>
      </c>
      <c r="G62" s="87"/>
      <c r="H62" s="26"/>
      <c r="I62" s="26"/>
      <c r="J62" s="87"/>
      <c r="K62" s="26"/>
      <c r="L62" s="93"/>
      <c r="M62" s="110"/>
      <c r="N62" s="99"/>
      <c r="O62" s="99"/>
      <c r="P62" s="110"/>
      <c r="Q62" s="99"/>
      <c r="R62" s="111"/>
      <c r="S62" s="110"/>
      <c r="T62" s="99"/>
      <c r="U62" s="111"/>
      <c r="V62" s="110"/>
      <c r="W62" s="99"/>
      <c r="X62" s="99"/>
      <c r="Y62" s="110"/>
      <c r="Z62" s="99"/>
      <c r="AA62" s="111"/>
      <c r="AB62" s="110"/>
      <c r="AC62" s="99"/>
      <c r="AD62" s="111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  <row r="63" spans="1:256" ht="12.75">
      <c r="A63" s="232">
        <f>+A62+1</f>
        <v>58</v>
      </c>
      <c r="B63" s="99"/>
      <c r="C63" s="99"/>
      <c r="D63" s="99"/>
      <c r="E63" s="77" t="s">
        <v>8</v>
      </c>
      <c r="F63" s="54">
        <f>SUM(G63:AD63)</f>
        <v>0</v>
      </c>
      <c r="G63" s="166"/>
      <c r="H63" s="26"/>
      <c r="I63" s="26"/>
      <c r="J63" s="87"/>
      <c r="K63" s="26"/>
      <c r="L63" s="93"/>
      <c r="M63" s="110"/>
      <c r="N63" s="99"/>
      <c r="O63" s="99"/>
      <c r="P63" s="110"/>
      <c r="Q63" s="99"/>
      <c r="R63" s="99"/>
      <c r="S63" s="110"/>
      <c r="T63" s="99"/>
      <c r="U63" s="111"/>
      <c r="V63" s="110"/>
      <c r="W63" s="99"/>
      <c r="X63" s="99"/>
      <c r="Y63" s="110"/>
      <c r="Z63" s="99"/>
      <c r="AA63" s="111"/>
      <c r="AB63" s="110"/>
      <c r="AC63" s="99"/>
      <c r="AD63" s="111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</row>
    <row r="64" spans="1:256" ht="12.75">
      <c r="A64" s="232">
        <f>+A63+1</f>
        <v>59</v>
      </c>
      <c r="B64" s="207"/>
      <c r="C64" s="301"/>
      <c r="D64" s="301"/>
      <c r="E64" s="208" t="s">
        <v>8</v>
      </c>
      <c r="F64" s="54">
        <f>SUM(G64:AD64)</f>
        <v>0</v>
      </c>
      <c r="G64" s="87"/>
      <c r="H64" s="26"/>
      <c r="I64" s="26"/>
      <c r="J64" s="87"/>
      <c r="K64" s="26"/>
      <c r="L64" s="93"/>
      <c r="M64" s="87"/>
      <c r="N64" s="26"/>
      <c r="O64" s="26"/>
      <c r="P64" s="110"/>
      <c r="Q64" s="99"/>
      <c r="R64" s="99"/>
      <c r="S64" s="110"/>
      <c r="T64" s="99"/>
      <c r="U64" s="111"/>
      <c r="V64" s="110"/>
      <c r="W64" s="99"/>
      <c r="X64" s="99"/>
      <c r="Y64" s="110"/>
      <c r="Z64" s="99"/>
      <c r="AA64" s="111"/>
      <c r="AB64" s="110"/>
      <c r="AC64" s="99"/>
      <c r="AD64" s="111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256" ht="13.5" thickBot="1">
      <c r="A65" s="233">
        <f>+A64+1</f>
        <v>60</v>
      </c>
      <c r="B65" s="266"/>
      <c r="C65" s="266"/>
      <c r="D65" s="266"/>
      <c r="E65" s="267" t="s">
        <v>8</v>
      </c>
      <c r="F65" s="56">
        <f>SUM(G65:AD65)</f>
        <v>0</v>
      </c>
      <c r="G65" s="88"/>
      <c r="H65" s="27"/>
      <c r="I65" s="27"/>
      <c r="J65" s="88"/>
      <c r="K65" s="27"/>
      <c r="L65" s="94"/>
      <c r="M65" s="112"/>
      <c r="N65" s="101"/>
      <c r="O65" s="101"/>
      <c r="P65" s="112"/>
      <c r="Q65" s="101"/>
      <c r="R65" s="115"/>
      <c r="S65" s="112"/>
      <c r="T65" s="101"/>
      <c r="U65" s="115"/>
      <c r="V65" s="112"/>
      <c r="W65" s="101"/>
      <c r="X65" s="101"/>
      <c r="Y65" s="112"/>
      <c r="Z65" s="101"/>
      <c r="AA65" s="115"/>
      <c r="AB65" s="112"/>
      <c r="AC65" s="101"/>
      <c r="AD65" s="115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</row>
    <row r="66" spans="1:36" ht="13.5" thickBot="1">
      <c r="A66" s="149"/>
      <c r="B66" s="150"/>
      <c r="C66" s="150" t="s">
        <v>83</v>
      </c>
      <c r="D66" s="150"/>
      <c r="E66" s="13"/>
      <c r="F66" s="151">
        <f>SUM(G66:AD66)</f>
        <v>40</v>
      </c>
      <c r="G66" s="152">
        <v>1</v>
      </c>
      <c r="H66" s="153">
        <f>3+2+1</f>
        <v>6</v>
      </c>
      <c r="I66" s="153">
        <f>6+5+4+3+2+1</f>
        <v>21</v>
      </c>
      <c r="J66" s="152"/>
      <c r="K66" s="153"/>
      <c r="L66" s="154">
        <v>1</v>
      </c>
      <c r="M66" s="152"/>
      <c r="N66" s="153">
        <v>1</v>
      </c>
      <c r="O66" s="153">
        <f>4+2+3+1</f>
        <v>10</v>
      </c>
      <c r="P66" s="152"/>
      <c r="Q66" s="153"/>
      <c r="R66" s="154"/>
      <c r="S66" s="152"/>
      <c r="T66" s="153"/>
      <c r="U66" s="153"/>
      <c r="V66" s="152"/>
      <c r="W66" s="153"/>
      <c r="X66" s="153"/>
      <c r="Y66" s="152"/>
      <c r="Z66" s="153"/>
      <c r="AA66" s="153"/>
      <c r="AB66" s="152"/>
      <c r="AC66" s="153"/>
      <c r="AD66" s="153"/>
      <c r="AE66" s="155"/>
      <c r="AF66" s="156"/>
      <c r="AG66" s="157"/>
      <c r="AH66" s="153"/>
      <c r="AI66" s="153"/>
      <c r="AJ66" s="154"/>
    </row>
    <row r="67" spans="1:55" ht="13.5" thickBot="1">
      <c r="A67" s="158"/>
      <c r="B67" s="159"/>
      <c r="C67" s="160" t="s">
        <v>8</v>
      </c>
      <c r="D67" s="159" t="s">
        <v>8</v>
      </c>
      <c r="E67" s="161" t="s">
        <v>8</v>
      </c>
      <c r="F67" s="162"/>
      <c r="G67" s="163">
        <f aca="true" t="shared" si="4" ref="G67:AD67">SUM(G5:G66)-221</f>
        <v>0</v>
      </c>
      <c r="H67" s="160">
        <f t="shared" si="4"/>
        <v>0</v>
      </c>
      <c r="I67" s="160">
        <f t="shared" si="4"/>
        <v>0</v>
      </c>
      <c r="J67" s="163">
        <f t="shared" si="4"/>
        <v>0</v>
      </c>
      <c r="K67" s="160">
        <f t="shared" si="4"/>
        <v>0</v>
      </c>
      <c r="L67" s="160">
        <f t="shared" si="4"/>
        <v>0</v>
      </c>
      <c r="M67" s="163">
        <f t="shared" si="4"/>
        <v>0</v>
      </c>
      <c r="N67" s="160">
        <f t="shared" si="4"/>
        <v>0</v>
      </c>
      <c r="O67" s="160">
        <f t="shared" si="4"/>
        <v>0</v>
      </c>
      <c r="P67" s="163">
        <f t="shared" si="4"/>
        <v>-221</v>
      </c>
      <c r="Q67" s="160">
        <f t="shared" si="4"/>
        <v>-221</v>
      </c>
      <c r="R67" s="160">
        <f t="shared" si="4"/>
        <v>-221</v>
      </c>
      <c r="S67" s="163">
        <f t="shared" si="4"/>
        <v>-221</v>
      </c>
      <c r="T67" s="160">
        <f t="shared" si="4"/>
        <v>-221</v>
      </c>
      <c r="U67" s="160">
        <f t="shared" si="4"/>
        <v>-221</v>
      </c>
      <c r="V67" s="163">
        <f t="shared" si="4"/>
        <v>-221</v>
      </c>
      <c r="W67" s="160">
        <f t="shared" si="4"/>
        <v>-221</v>
      </c>
      <c r="X67" s="160">
        <f t="shared" si="4"/>
        <v>-221</v>
      </c>
      <c r="Y67" s="163">
        <f t="shared" si="4"/>
        <v>-221</v>
      </c>
      <c r="Z67" s="160">
        <f t="shared" si="4"/>
        <v>-221</v>
      </c>
      <c r="AA67" s="160">
        <f t="shared" si="4"/>
        <v>-221</v>
      </c>
      <c r="AB67" s="163">
        <f t="shared" si="4"/>
        <v>-221</v>
      </c>
      <c r="AC67" s="160">
        <f t="shared" si="4"/>
        <v>-221</v>
      </c>
      <c r="AD67" s="160">
        <f t="shared" si="4"/>
        <v>-221</v>
      </c>
      <c r="AE67" s="160">
        <f aca="true" t="shared" si="5" ref="AE67:AJ67">SUM(AG5:AG66)-256</f>
        <v>-256</v>
      </c>
      <c r="AF67" s="160">
        <f t="shared" si="5"/>
        <v>-256</v>
      </c>
      <c r="AG67" s="164">
        <f t="shared" si="5"/>
        <v>-256</v>
      </c>
      <c r="AH67" s="160">
        <f t="shared" si="5"/>
        <v>-256</v>
      </c>
      <c r="AI67" s="160">
        <f t="shared" si="5"/>
        <v>-256</v>
      </c>
      <c r="AJ67" s="160">
        <f t="shared" si="5"/>
        <v>-256</v>
      </c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</row>
  </sheetData>
  <sheetProtection/>
  <mergeCells count="37">
    <mergeCell ref="AB3:AD3"/>
    <mergeCell ref="G3:I3"/>
    <mergeCell ref="J3:L3"/>
    <mergeCell ref="M3:O3"/>
    <mergeCell ref="P3:R3"/>
    <mergeCell ref="S3:U3"/>
    <mergeCell ref="V3:X3"/>
    <mergeCell ref="P1:R1"/>
    <mergeCell ref="AB1:AD1"/>
    <mergeCell ref="S1:U1"/>
    <mergeCell ref="V1:X1"/>
    <mergeCell ref="Y1:AA1"/>
    <mergeCell ref="Y4:AA4"/>
    <mergeCell ref="V4:X4"/>
    <mergeCell ref="V2:X2"/>
    <mergeCell ref="Y2:AA2"/>
    <mergeCell ref="Y3:AA3"/>
    <mergeCell ref="C5:D5"/>
    <mergeCell ref="B1:F1"/>
    <mergeCell ref="A4:C4"/>
    <mergeCell ref="D4:F4"/>
    <mergeCell ref="A2:F2"/>
    <mergeCell ref="M1:O1"/>
    <mergeCell ref="J2:L2"/>
    <mergeCell ref="J1:L1"/>
    <mergeCell ref="G1:I1"/>
    <mergeCell ref="G2:I2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</mergeCells>
  <conditionalFormatting sqref="AE6:IV55 AE61:IV65 G6:AC25">
    <cfRule type="cellIs" priority="7" dxfId="5" operator="equal" stopIfTrue="1">
      <formula>22</formula>
    </cfRule>
    <cfRule type="cellIs" priority="8" dxfId="4" operator="equal" stopIfTrue="1">
      <formula>25</formula>
    </cfRule>
    <cfRule type="cellIs" priority="9" dxfId="0" operator="equal" stopIfTrue="1">
      <formula>20</formula>
    </cfRule>
  </conditionalFormatting>
  <conditionalFormatting sqref="G26:AC35 AD6:AD35 G66:R66 G36:AD55 G61:AD65">
    <cfRule type="cellIs" priority="10" dxfId="51" operator="equal" stopIfTrue="1">
      <formula>22</formula>
    </cfRule>
    <cfRule type="cellIs" priority="11" dxfId="4" operator="equal" stopIfTrue="1">
      <formula>25</formula>
    </cfRule>
    <cfRule type="cellIs" priority="12" dxfId="0" operator="equal" stopIfTrue="1">
      <formula>20</formula>
    </cfRule>
  </conditionalFormatting>
  <conditionalFormatting sqref="AE56:IV60">
    <cfRule type="cellIs" priority="1" dxfId="5" operator="equal" stopIfTrue="1">
      <formula>22</formula>
    </cfRule>
    <cfRule type="cellIs" priority="2" dxfId="4" operator="equal" stopIfTrue="1">
      <formula>25</formula>
    </cfRule>
    <cfRule type="cellIs" priority="3" dxfId="0" operator="equal" stopIfTrue="1">
      <formula>20</formula>
    </cfRule>
  </conditionalFormatting>
  <conditionalFormatting sqref="G56:AD60">
    <cfRule type="cellIs" priority="4" dxfId="51" operator="equal" stopIfTrue="1">
      <formula>22</formula>
    </cfRule>
    <cfRule type="cellIs" priority="5" dxfId="4" operator="equal" stopIfTrue="1">
      <formula>25</formula>
    </cfRule>
    <cfRule type="cellIs" priority="6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77"/>
  <sheetViews>
    <sheetView showGridLines="0" zoomScale="75" zoomScaleNormal="75" zoomScalePageLayoutView="0" workbookViewId="0" topLeftCell="A1">
      <selection activeCell="D28" sqref="D28"/>
    </sheetView>
  </sheetViews>
  <sheetFormatPr defaultColWidth="0" defaultRowHeight="12.75" zeroHeight="1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5.7109375" style="14" hidden="1" customWidth="1"/>
  </cols>
  <sheetData>
    <row r="1" spans="1:163" s="258" customFormat="1" ht="25.5" thickBot="1">
      <c r="A1" s="249" t="s">
        <v>87</v>
      </c>
      <c r="B1" s="319" t="str">
        <f>+'A Mx1'!B1:F1</f>
        <v>Rethink 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</row>
    <row r="2" spans="1:170" s="258" customFormat="1" ht="12.75">
      <c r="A2" s="322" t="s">
        <v>341</v>
      </c>
      <c r="B2" s="336"/>
      <c r="C2" s="336"/>
      <c r="D2" s="336"/>
      <c r="E2" s="336"/>
      <c r="F2" s="337"/>
      <c r="G2" s="327" t="str">
        <f>+'A Mx1'!G2</f>
        <v>24th March</v>
      </c>
      <c r="H2" s="331"/>
      <c r="I2" s="332"/>
      <c r="J2" s="327" t="str">
        <f>+'A Mx1'!J2</f>
        <v>15th April</v>
      </c>
      <c r="K2" s="331"/>
      <c r="L2" s="332"/>
      <c r="M2" s="327" t="str">
        <f>+'A Mx1'!M2</f>
        <v>12th May</v>
      </c>
      <c r="N2" s="331"/>
      <c r="O2" s="332"/>
      <c r="P2" s="327" t="str">
        <f>+'A Mx1'!P2</f>
        <v>17th June</v>
      </c>
      <c r="Q2" s="331"/>
      <c r="R2" s="332"/>
      <c r="S2" s="327" t="str">
        <f>+'A Mx1'!S2</f>
        <v>14th July</v>
      </c>
      <c r="T2" s="331"/>
      <c r="U2" s="332"/>
      <c r="V2" s="323" t="str">
        <f>+'A Mx1'!V2</f>
        <v>5th Aug</v>
      </c>
      <c r="W2" s="333"/>
      <c r="X2" s="334"/>
      <c r="Y2" s="323" t="str">
        <f>+'A Mx1'!Y2</f>
        <v>1st Sept</v>
      </c>
      <c r="Z2" s="333"/>
      <c r="AA2" s="334"/>
      <c r="AB2" s="323" t="str">
        <f>+'A Mx1'!AB2</f>
        <v>16th Sept</v>
      </c>
      <c r="AC2" s="333"/>
      <c r="AD2" s="334"/>
      <c r="AF2" s="257"/>
      <c r="AH2" s="257"/>
      <c r="AJ2" s="257"/>
      <c r="AL2" s="257"/>
      <c r="AN2" s="257"/>
      <c r="AP2" s="257"/>
      <c r="AR2" s="257"/>
      <c r="AT2" s="257"/>
      <c r="AV2" s="257"/>
      <c r="AX2" s="257"/>
      <c r="AZ2" s="257"/>
      <c r="BB2" s="257"/>
      <c r="BD2" s="257"/>
      <c r="BF2" s="257"/>
      <c r="BH2" s="257"/>
      <c r="BJ2" s="257"/>
      <c r="BL2" s="257"/>
      <c r="BN2" s="257"/>
      <c r="BP2" s="257"/>
      <c r="BR2" s="257"/>
      <c r="BT2" s="257"/>
      <c r="BV2" s="257"/>
      <c r="BX2" s="257"/>
      <c r="BZ2" s="257"/>
      <c r="CB2" s="257"/>
      <c r="CD2" s="257"/>
      <c r="CF2" s="257"/>
      <c r="CH2" s="257"/>
      <c r="CJ2" s="257"/>
      <c r="CL2" s="257"/>
      <c r="CN2" s="257"/>
      <c r="CP2" s="257"/>
      <c r="CR2" s="257"/>
      <c r="CT2" s="257"/>
      <c r="CV2" s="257"/>
      <c r="CX2" s="257"/>
      <c r="CZ2" s="257"/>
      <c r="DB2" s="257"/>
      <c r="DD2" s="257"/>
      <c r="DF2" s="257"/>
      <c r="DH2" s="257"/>
      <c r="DJ2" s="257"/>
      <c r="DL2" s="257"/>
      <c r="DN2" s="257"/>
      <c r="DP2" s="257"/>
      <c r="DR2" s="257"/>
      <c r="DT2" s="257"/>
      <c r="DV2" s="257"/>
      <c r="DX2" s="257"/>
      <c r="DZ2" s="257"/>
      <c r="EB2" s="257"/>
      <c r="ED2" s="257"/>
      <c r="EF2" s="257"/>
      <c r="EH2" s="257"/>
      <c r="EJ2" s="257"/>
      <c r="EL2" s="257"/>
      <c r="EN2" s="257"/>
      <c r="EP2" s="257"/>
      <c r="ER2" s="257"/>
      <c r="ET2" s="257"/>
      <c r="EV2" s="257"/>
      <c r="EX2" s="257"/>
      <c r="EZ2" s="257"/>
      <c r="FB2" s="257"/>
      <c r="FD2" s="257"/>
      <c r="FF2" s="257"/>
      <c r="FH2" s="257"/>
      <c r="FJ2" s="257"/>
      <c r="FL2" s="257"/>
      <c r="FN2" s="257"/>
    </row>
    <row r="3" spans="1:170" s="258" customFormat="1" ht="12.75">
      <c r="A3" s="272"/>
      <c r="B3" s="275"/>
      <c r="C3" s="275"/>
      <c r="D3" s="275"/>
      <c r="E3" s="275"/>
      <c r="F3" s="282"/>
      <c r="G3" s="321" t="str">
        <f>+'A Mx1'!G3:I3</f>
        <v>Killinchy</v>
      </c>
      <c r="H3" s="322"/>
      <c r="I3" s="326"/>
      <c r="J3" s="321" t="str">
        <f>+'A Mx1'!J3:L3</f>
        <v>Fastlane</v>
      </c>
      <c r="K3" s="322"/>
      <c r="L3" s="326"/>
      <c r="M3" s="321" t="str">
        <f>+'A Mx1'!M3:O3</f>
        <v>Cookstown</v>
      </c>
      <c r="N3" s="322"/>
      <c r="O3" s="326"/>
      <c r="P3" s="321" t="str">
        <f>+'A Mx1'!P3:R3</f>
        <v>Kilcurry</v>
      </c>
      <c r="Q3" s="322"/>
      <c r="R3" s="326"/>
      <c r="S3" s="321" t="str">
        <f>+'A Mx1'!S3:U3</f>
        <v>Knock</v>
      </c>
      <c r="T3" s="322"/>
      <c r="U3" s="326"/>
      <c r="V3" s="321" t="str">
        <f>+'A Mx1'!V3:X3</f>
        <v>Limerick</v>
      </c>
      <c r="W3" s="322"/>
      <c r="X3" s="326"/>
      <c r="Y3" s="321" t="str">
        <f>+'A Mx1'!Y3:AA3</f>
        <v>Mourne</v>
      </c>
      <c r="Z3" s="322"/>
      <c r="AA3" s="326"/>
      <c r="AB3" s="321" t="str">
        <f>+'A Mx1'!AB3:AD3</f>
        <v>Wexford</v>
      </c>
      <c r="AC3" s="322"/>
      <c r="AD3" s="326"/>
      <c r="AF3" s="257"/>
      <c r="AH3" s="257"/>
      <c r="AJ3" s="257"/>
      <c r="AL3" s="257"/>
      <c r="AN3" s="257"/>
      <c r="AP3" s="257"/>
      <c r="AR3" s="257"/>
      <c r="AT3" s="257"/>
      <c r="AV3" s="257"/>
      <c r="AX3" s="257"/>
      <c r="AZ3" s="257"/>
      <c r="BB3" s="257"/>
      <c r="BD3" s="257"/>
      <c r="BF3" s="257"/>
      <c r="BH3" s="257"/>
      <c r="BJ3" s="257"/>
      <c r="BL3" s="257"/>
      <c r="BN3" s="257"/>
      <c r="BP3" s="257"/>
      <c r="BR3" s="257"/>
      <c r="BT3" s="257"/>
      <c r="BV3" s="257"/>
      <c r="BX3" s="257"/>
      <c r="BZ3" s="257"/>
      <c r="CB3" s="257"/>
      <c r="CD3" s="257"/>
      <c r="CF3" s="257"/>
      <c r="CH3" s="257"/>
      <c r="CJ3" s="257"/>
      <c r="CL3" s="257"/>
      <c r="CN3" s="257"/>
      <c r="CP3" s="257"/>
      <c r="CR3" s="257"/>
      <c r="CT3" s="257"/>
      <c r="CV3" s="257"/>
      <c r="CX3" s="257"/>
      <c r="CZ3" s="257"/>
      <c r="DB3" s="257"/>
      <c r="DD3" s="257"/>
      <c r="DF3" s="257"/>
      <c r="DH3" s="257"/>
      <c r="DJ3" s="257"/>
      <c r="DL3" s="257"/>
      <c r="DN3" s="257"/>
      <c r="DP3" s="257"/>
      <c r="DR3" s="257"/>
      <c r="DT3" s="257"/>
      <c r="DV3" s="257"/>
      <c r="DX3" s="257"/>
      <c r="DZ3" s="257"/>
      <c r="EB3" s="257"/>
      <c r="ED3" s="257"/>
      <c r="EF3" s="257"/>
      <c r="EH3" s="257"/>
      <c r="EJ3" s="257"/>
      <c r="EL3" s="257"/>
      <c r="EN3" s="257"/>
      <c r="EP3" s="257"/>
      <c r="ER3" s="257"/>
      <c r="ET3" s="257"/>
      <c r="EV3" s="257"/>
      <c r="EX3" s="257"/>
      <c r="EZ3" s="257"/>
      <c r="FB3" s="257"/>
      <c r="FD3" s="257"/>
      <c r="FF3" s="257"/>
      <c r="FH3" s="257"/>
      <c r="FJ3" s="257"/>
      <c r="FL3" s="257"/>
      <c r="FN3" s="257"/>
    </row>
    <row r="4" spans="1:170" s="258" customFormat="1" ht="13.5" thickBot="1">
      <c r="A4" s="322" t="s">
        <v>139</v>
      </c>
      <c r="B4" s="322"/>
      <c r="C4" s="322"/>
      <c r="D4" s="322" t="s">
        <v>81</v>
      </c>
      <c r="E4" s="322"/>
      <c r="F4" s="322"/>
      <c r="G4" s="309" t="str">
        <f>+'A Mx1'!G4</f>
        <v>Dowpatrick</v>
      </c>
      <c r="H4" s="329"/>
      <c r="I4" s="330"/>
      <c r="J4" s="309" t="str">
        <f>+'A Mx1'!J4</f>
        <v>Doon</v>
      </c>
      <c r="K4" s="329"/>
      <c r="L4" s="330"/>
      <c r="M4" s="309" t="str">
        <f>+'A Mx1'!M4</f>
        <v>Desertmartin</v>
      </c>
      <c r="N4" s="329"/>
      <c r="O4" s="330"/>
      <c r="P4" s="309" t="str">
        <f>+'A Mx1'!P4</f>
        <v>Dundalk</v>
      </c>
      <c r="Q4" s="329"/>
      <c r="R4" s="330"/>
      <c r="S4" s="309" t="str">
        <f>+'A Mx1'!S4</f>
        <v>Seaforde D1</v>
      </c>
      <c r="T4" s="329"/>
      <c r="U4" s="330"/>
      <c r="V4" s="309" t="str">
        <f>+'A Mx1'!V4</f>
        <v>Birdhill</v>
      </c>
      <c r="W4" s="329"/>
      <c r="X4" s="330"/>
      <c r="Y4" s="309" t="str">
        <f>+'A Mx1'!Y4</f>
        <v>Seaforde D2</v>
      </c>
      <c r="Z4" s="329"/>
      <c r="AA4" s="330"/>
      <c r="AB4" s="309" t="str">
        <f>+'A Mx1'!AB4</f>
        <v>Clonroche</v>
      </c>
      <c r="AC4" s="329"/>
      <c r="AD4" s="330"/>
      <c r="AF4" s="257"/>
      <c r="AH4" s="257"/>
      <c r="AJ4" s="257"/>
      <c r="AL4" s="257"/>
      <c r="AN4" s="257"/>
      <c r="AP4" s="257"/>
      <c r="AR4" s="257"/>
      <c r="AT4" s="257"/>
      <c r="AV4" s="257"/>
      <c r="AX4" s="257"/>
      <c r="AZ4" s="257"/>
      <c r="BB4" s="257"/>
      <c r="BD4" s="257"/>
      <c r="BF4" s="257"/>
      <c r="BH4" s="257"/>
      <c r="BJ4" s="257"/>
      <c r="BL4" s="257"/>
      <c r="BN4" s="257"/>
      <c r="BP4" s="257"/>
      <c r="BR4" s="257"/>
      <c r="BT4" s="257"/>
      <c r="BV4" s="257"/>
      <c r="BX4" s="257"/>
      <c r="BZ4" s="257"/>
      <c r="CB4" s="257"/>
      <c r="CD4" s="257"/>
      <c r="CF4" s="257"/>
      <c r="CH4" s="257"/>
      <c r="CJ4" s="257"/>
      <c r="CL4" s="257"/>
      <c r="CN4" s="257"/>
      <c r="CP4" s="257"/>
      <c r="CR4" s="257"/>
      <c r="CT4" s="257"/>
      <c r="CV4" s="257"/>
      <c r="CX4" s="257"/>
      <c r="CZ4" s="257"/>
      <c r="DB4" s="257"/>
      <c r="DD4" s="257"/>
      <c r="DF4" s="257"/>
      <c r="DH4" s="257"/>
      <c r="DJ4" s="257"/>
      <c r="DL4" s="257"/>
      <c r="DN4" s="257"/>
      <c r="DP4" s="257"/>
      <c r="DR4" s="257"/>
      <c r="DT4" s="257"/>
      <c r="DV4" s="257"/>
      <c r="DX4" s="257"/>
      <c r="DZ4" s="257"/>
      <c r="EB4" s="257"/>
      <c r="ED4" s="257"/>
      <c r="EF4" s="257"/>
      <c r="EH4" s="257"/>
      <c r="EJ4" s="257"/>
      <c r="EL4" s="257"/>
      <c r="EN4" s="257"/>
      <c r="EP4" s="257"/>
      <c r="ER4" s="257"/>
      <c r="ET4" s="257"/>
      <c r="EV4" s="257"/>
      <c r="EX4" s="257"/>
      <c r="EZ4" s="257"/>
      <c r="FB4" s="257"/>
      <c r="FD4" s="257"/>
      <c r="FF4" s="257"/>
      <c r="FH4" s="257"/>
      <c r="FJ4" s="257"/>
      <c r="FL4" s="257"/>
      <c r="FN4" s="257"/>
    </row>
    <row r="5" spans="1:30" s="226" customFormat="1" ht="13.5" thickBot="1">
      <c r="A5" s="51" t="s">
        <v>9</v>
      </c>
      <c r="B5" s="52" t="s">
        <v>10</v>
      </c>
      <c r="C5" s="318" t="s">
        <v>11</v>
      </c>
      <c r="D5" s="318"/>
      <c r="E5" s="52" t="s">
        <v>12</v>
      </c>
      <c r="F5" s="68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</row>
    <row r="6" spans="1:256" s="225" customFormat="1" ht="12.75">
      <c r="A6" s="228">
        <v>1</v>
      </c>
      <c r="B6" s="244">
        <v>525</v>
      </c>
      <c r="C6" s="215" t="s">
        <v>41</v>
      </c>
      <c r="D6" s="215" t="s">
        <v>91</v>
      </c>
      <c r="E6" s="283" t="s">
        <v>8</v>
      </c>
      <c r="F6" s="53">
        <f>SUM(G6:AD6)</f>
        <v>201</v>
      </c>
      <c r="G6" s="91">
        <v>25</v>
      </c>
      <c r="H6" s="25">
        <v>25</v>
      </c>
      <c r="I6" s="25">
        <v>16</v>
      </c>
      <c r="J6" s="91">
        <v>25</v>
      </c>
      <c r="K6" s="25">
        <v>25</v>
      </c>
      <c r="L6" s="92">
        <v>25</v>
      </c>
      <c r="M6" s="105">
        <v>18</v>
      </c>
      <c r="N6" s="104">
        <v>20</v>
      </c>
      <c r="O6" s="104">
        <v>22</v>
      </c>
      <c r="P6" s="91"/>
      <c r="Q6" s="25"/>
      <c r="R6" s="92"/>
      <c r="S6" s="105"/>
      <c r="T6" s="104"/>
      <c r="U6" s="106"/>
      <c r="V6" s="107"/>
      <c r="W6" s="108"/>
      <c r="X6" s="108"/>
      <c r="Y6" s="107"/>
      <c r="Z6" s="108"/>
      <c r="AA6" s="109"/>
      <c r="AB6" s="107"/>
      <c r="AC6" s="108"/>
      <c r="AD6" s="109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30" s="225" customFormat="1" ht="12.75">
      <c r="A7" s="70">
        <f aca="true" t="shared" si="0" ref="A7:A16">+A6+1</f>
        <v>2</v>
      </c>
      <c r="B7" s="184">
        <v>268</v>
      </c>
      <c r="C7" s="184" t="s">
        <v>178</v>
      </c>
      <c r="D7" s="184" t="s">
        <v>267</v>
      </c>
      <c r="E7" s="191" t="s">
        <v>8</v>
      </c>
      <c r="F7" s="54">
        <f>SUM(G7:AD7)</f>
        <v>188</v>
      </c>
      <c r="G7" s="87">
        <v>18</v>
      </c>
      <c r="H7" s="26">
        <v>22</v>
      </c>
      <c r="I7" s="26">
        <v>25</v>
      </c>
      <c r="J7" s="87">
        <v>18</v>
      </c>
      <c r="K7" s="26">
        <v>18</v>
      </c>
      <c r="L7" s="93">
        <v>18</v>
      </c>
      <c r="M7" s="110">
        <v>22</v>
      </c>
      <c r="N7" s="99">
        <v>22</v>
      </c>
      <c r="O7" s="99">
        <v>25</v>
      </c>
      <c r="P7" s="110"/>
      <c r="Q7" s="99"/>
      <c r="R7" s="111"/>
      <c r="S7" s="110"/>
      <c r="T7" s="99"/>
      <c r="U7" s="111"/>
      <c r="V7" s="110"/>
      <c r="W7" s="99"/>
      <c r="X7" s="99"/>
      <c r="Y7" s="110"/>
      <c r="Z7" s="99"/>
      <c r="AA7" s="99"/>
      <c r="AB7" s="110"/>
      <c r="AC7" s="99"/>
      <c r="AD7" s="111"/>
    </row>
    <row r="8" spans="1:163" s="25" customFormat="1" ht="12.75">
      <c r="A8" s="70">
        <f t="shared" si="0"/>
        <v>3</v>
      </c>
      <c r="B8" s="98">
        <v>411</v>
      </c>
      <c r="C8" s="16" t="s">
        <v>413</v>
      </c>
      <c r="D8" s="16" t="s">
        <v>127</v>
      </c>
      <c r="E8" s="83" t="s">
        <v>8</v>
      </c>
      <c r="F8" s="54">
        <f>SUM(G8:AD8)</f>
        <v>139</v>
      </c>
      <c r="G8" s="87">
        <v>5</v>
      </c>
      <c r="H8" s="26">
        <v>14</v>
      </c>
      <c r="I8" s="26">
        <v>11</v>
      </c>
      <c r="J8" s="87">
        <v>22</v>
      </c>
      <c r="K8" s="26">
        <v>22</v>
      </c>
      <c r="L8" s="93">
        <v>20</v>
      </c>
      <c r="M8" s="110">
        <v>15</v>
      </c>
      <c r="N8" s="99">
        <v>14</v>
      </c>
      <c r="O8" s="99">
        <v>16</v>
      </c>
      <c r="P8" s="110"/>
      <c r="Q8" s="99"/>
      <c r="R8" s="111"/>
      <c r="S8" s="110"/>
      <c r="T8" s="99"/>
      <c r="U8" s="111"/>
      <c r="V8" s="110"/>
      <c r="W8" s="99"/>
      <c r="X8" s="99"/>
      <c r="Y8" s="110"/>
      <c r="Z8" s="99"/>
      <c r="AA8" s="111"/>
      <c r="AB8" s="110"/>
      <c r="AC8" s="99"/>
      <c r="AD8" s="111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256" s="25" customFormat="1" ht="12.75">
      <c r="A9" s="70">
        <f t="shared" si="0"/>
        <v>4</v>
      </c>
      <c r="B9" s="16">
        <v>310</v>
      </c>
      <c r="C9" s="16" t="s">
        <v>35</v>
      </c>
      <c r="D9" s="16" t="s">
        <v>228</v>
      </c>
      <c r="E9" s="83" t="s">
        <v>8</v>
      </c>
      <c r="F9" s="54">
        <f>SUM(G9:AD9)</f>
        <v>125</v>
      </c>
      <c r="G9" s="87">
        <v>22</v>
      </c>
      <c r="H9" s="167">
        <v>20</v>
      </c>
      <c r="I9" s="167">
        <v>18</v>
      </c>
      <c r="J9" s="87"/>
      <c r="K9" s="26"/>
      <c r="L9" s="93"/>
      <c r="M9" s="110">
        <v>20</v>
      </c>
      <c r="N9" s="99">
        <v>25</v>
      </c>
      <c r="O9" s="99">
        <v>20</v>
      </c>
      <c r="P9" s="87"/>
      <c r="Q9" s="26"/>
      <c r="R9" s="93"/>
      <c r="S9" s="110"/>
      <c r="T9" s="99"/>
      <c r="U9" s="111"/>
      <c r="V9" s="110"/>
      <c r="W9" s="99"/>
      <c r="X9" s="99"/>
      <c r="Y9" s="110"/>
      <c r="Z9" s="99"/>
      <c r="AA9" s="111"/>
      <c r="AB9" s="110"/>
      <c r="AC9" s="99"/>
      <c r="AD9" s="111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163" s="25" customFormat="1" ht="13.5" thickBot="1">
      <c r="A10" s="71">
        <f t="shared" si="0"/>
        <v>5</v>
      </c>
      <c r="B10" s="205">
        <v>198</v>
      </c>
      <c r="C10" s="185" t="s">
        <v>105</v>
      </c>
      <c r="D10" s="185" t="s">
        <v>351</v>
      </c>
      <c r="E10" s="186" t="s">
        <v>8</v>
      </c>
      <c r="F10" s="56">
        <f>SUM(G10:AD10)</f>
        <v>118</v>
      </c>
      <c r="G10" s="88">
        <v>20</v>
      </c>
      <c r="H10" s="27">
        <v>18</v>
      </c>
      <c r="I10" s="139">
        <v>22</v>
      </c>
      <c r="J10" s="88">
        <v>16</v>
      </c>
      <c r="K10" s="27">
        <v>20</v>
      </c>
      <c r="L10" s="94">
        <v>22</v>
      </c>
      <c r="M10" s="112"/>
      <c r="N10" s="101"/>
      <c r="O10" s="101"/>
      <c r="P10" s="112"/>
      <c r="Q10" s="101"/>
      <c r="R10" s="115"/>
      <c r="S10" s="113"/>
      <c r="T10" s="102"/>
      <c r="U10" s="114"/>
      <c r="V10" s="112"/>
      <c r="W10" s="101"/>
      <c r="X10" s="101"/>
      <c r="Y10" s="112"/>
      <c r="Z10" s="101"/>
      <c r="AA10" s="115"/>
      <c r="AB10" s="112"/>
      <c r="AC10" s="101"/>
      <c r="AD10" s="115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</row>
    <row r="11" spans="1:171" s="25" customFormat="1" ht="12.75">
      <c r="A11" s="72">
        <f t="shared" si="0"/>
        <v>6</v>
      </c>
      <c r="B11" s="21">
        <v>883</v>
      </c>
      <c r="C11" s="21" t="s">
        <v>37</v>
      </c>
      <c r="D11" s="21" t="s">
        <v>203</v>
      </c>
      <c r="E11" s="194" t="s">
        <v>27</v>
      </c>
      <c r="F11" s="67">
        <f>SUM(G11:AD11)</f>
        <v>115</v>
      </c>
      <c r="G11" s="89">
        <v>9</v>
      </c>
      <c r="H11" s="90">
        <v>15</v>
      </c>
      <c r="I11" s="90">
        <v>10</v>
      </c>
      <c r="J11" s="89">
        <v>14</v>
      </c>
      <c r="K11" s="90">
        <v>14</v>
      </c>
      <c r="L11" s="95">
        <v>15</v>
      </c>
      <c r="M11" s="117">
        <v>13</v>
      </c>
      <c r="N11" s="116">
        <v>13</v>
      </c>
      <c r="O11" s="116">
        <v>12</v>
      </c>
      <c r="P11" s="117"/>
      <c r="Q11" s="116"/>
      <c r="R11" s="118"/>
      <c r="S11" s="119"/>
      <c r="T11" s="103"/>
      <c r="U11" s="120"/>
      <c r="V11" s="119"/>
      <c r="W11" s="103"/>
      <c r="X11" s="103"/>
      <c r="Y11" s="119"/>
      <c r="Z11" s="103"/>
      <c r="AA11" s="120"/>
      <c r="AB11" s="119"/>
      <c r="AC11" s="103"/>
      <c r="AD11" s="120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3"/>
      <c r="FI11" s="173"/>
      <c r="FJ11" s="173"/>
      <c r="FK11" s="173"/>
      <c r="FL11" s="173"/>
      <c r="FM11" s="173"/>
      <c r="FN11" s="173"/>
      <c r="FO11" s="173"/>
    </row>
    <row r="12" spans="1:163" s="25" customFormat="1" ht="12.75">
      <c r="A12" s="70">
        <f t="shared" si="0"/>
        <v>7</v>
      </c>
      <c r="B12" s="265">
        <v>460</v>
      </c>
      <c r="C12" s="184" t="s">
        <v>202</v>
      </c>
      <c r="D12" s="184" t="s">
        <v>352</v>
      </c>
      <c r="E12" s="80" t="s">
        <v>8</v>
      </c>
      <c r="F12" s="54">
        <f>SUM(G12:AD12)</f>
        <v>106</v>
      </c>
      <c r="G12" s="87">
        <v>15</v>
      </c>
      <c r="H12" s="26">
        <v>10</v>
      </c>
      <c r="I12" s="26">
        <v>20</v>
      </c>
      <c r="J12" s="87"/>
      <c r="K12" s="26"/>
      <c r="L12" s="93"/>
      <c r="M12" s="110">
        <v>25</v>
      </c>
      <c r="N12" s="99">
        <v>18</v>
      </c>
      <c r="O12" s="99">
        <v>18</v>
      </c>
      <c r="P12" s="110"/>
      <c r="Q12" s="99"/>
      <c r="R12" s="111"/>
      <c r="S12" s="110"/>
      <c r="T12" s="99"/>
      <c r="U12" s="111"/>
      <c r="V12" s="110"/>
      <c r="W12" s="99"/>
      <c r="X12" s="99"/>
      <c r="Y12" s="110"/>
      <c r="Z12" s="99"/>
      <c r="AA12" s="111"/>
      <c r="AB12" s="110"/>
      <c r="AC12" s="99"/>
      <c r="AD12" s="11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</row>
    <row r="13" spans="1:163" s="25" customFormat="1" ht="12.75">
      <c r="A13" s="70">
        <f t="shared" si="0"/>
        <v>8</v>
      </c>
      <c r="B13" s="23">
        <v>200</v>
      </c>
      <c r="C13" s="23" t="s">
        <v>48</v>
      </c>
      <c r="D13" s="23" t="s">
        <v>268</v>
      </c>
      <c r="E13" s="80" t="s">
        <v>8</v>
      </c>
      <c r="F13" s="54">
        <f>SUM(G13:AD13)</f>
        <v>75</v>
      </c>
      <c r="G13" s="87">
        <v>12</v>
      </c>
      <c r="H13" s="167">
        <v>13</v>
      </c>
      <c r="I13" s="26">
        <v>9</v>
      </c>
      <c r="J13" s="87"/>
      <c r="K13" s="26"/>
      <c r="L13" s="93"/>
      <c r="M13" s="110">
        <v>16</v>
      </c>
      <c r="N13" s="99">
        <v>10</v>
      </c>
      <c r="O13" s="99">
        <v>15</v>
      </c>
      <c r="P13" s="110"/>
      <c r="Q13" s="99"/>
      <c r="R13" s="111"/>
      <c r="S13" s="110"/>
      <c r="T13" s="99"/>
      <c r="U13" s="111"/>
      <c r="V13" s="110"/>
      <c r="W13" s="99"/>
      <c r="X13" s="99"/>
      <c r="Y13" s="110"/>
      <c r="Z13" s="99"/>
      <c r="AA13" s="111"/>
      <c r="AB13" s="110"/>
      <c r="AC13" s="99"/>
      <c r="AD13" s="111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</row>
    <row r="14" spans="1:163" s="25" customFormat="1" ht="12.75">
      <c r="A14" s="70">
        <f t="shared" si="0"/>
        <v>9</v>
      </c>
      <c r="B14" s="204">
        <v>326</v>
      </c>
      <c r="C14" s="182" t="s">
        <v>280</v>
      </c>
      <c r="D14" s="182" t="s">
        <v>46</v>
      </c>
      <c r="E14" s="83" t="s">
        <v>8</v>
      </c>
      <c r="F14" s="54">
        <f>SUM(G14:AD14)</f>
        <v>71</v>
      </c>
      <c r="G14" s="87">
        <v>13</v>
      </c>
      <c r="H14" s="26">
        <v>8</v>
      </c>
      <c r="I14" s="26">
        <v>14</v>
      </c>
      <c r="J14" s="87">
        <v>20</v>
      </c>
      <c r="K14" s="26">
        <v>0</v>
      </c>
      <c r="L14" s="93">
        <v>16</v>
      </c>
      <c r="M14" s="87"/>
      <c r="N14" s="26"/>
      <c r="O14" s="26"/>
      <c r="P14" s="110"/>
      <c r="Q14" s="99"/>
      <c r="R14" s="111"/>
      <c r="S14" s="110"/>
      <c r="T14" s="99"/>
      <c r="U14" s="111"/>
      <c r="V14" s="110"/>
      <c r="W14" s="99"/>
      <c r="X14" s="99"/>
      <c r="Y14" s="110"/>
      <c r="Z14" s="99"/>
      <c r="AA14" s="111"/>
      <c r="AB14" s="110"/>
      <c r="AC14" s="99"/>
      <c r="AD14" s="111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</row>
    <row r="15" spans="1:163" s="25" customFormat="1" ht="13.5" thickBot="1">
      <c r="A15" s="71">
        <f t="shared" si="0"/>
        <v>10</v>
      </c>
      <c r="B15" s="205">
        <v>281</v>
      </c>
      <c r="C15" s="17" t="s">
        <v>34</v>
      </c>
      <c r="D15" s="17" t="s">
        <v>188</v>
      </c>
      <c r="E15" s="84" t="s">
        <v>103</v>
      </c>
      <c r="F15" s="56">
        <f>SUM(G15:AD15)</f>
        <v>64</v>
      </c>
      <c r="G15" s="88">
        <v>6</v>
      </c>
      <c r="H15" s="27">
        <v>0</v>
      </c>
      <c r="I15" s="27">
        <v>12</v>
      </c>
      <c r="J15" s="88">
        <v>15</v>
      </c>
      <c r="K15" s="27">
        <v>16</v>
      </c>
      <c r="L15" s="94">
        <v>0</v>
      </c>
      <c r="M15" s="112">
        <v>2</v>
      </c>
      <c r="N15" s="101">
        <v>8</v>
      </c>
      <c r="O15" s="101">
        <v>5</v>
      </c>
      <c r="P15" s="112"/>
      <c r="Q15" s="101"/>
      <c r="R15" s="115"/>
      <c r="S15" s="112"/>
      <c r="T15" s="101"/>
      <c r="U15" s="115"/>
      <c r="V15" s="112"/>
      <c r="W15" s="101"/>
      <c r="X15" s="101"/>
      <c r="Y15" s="112"/>
      <c r="Z15" s="101"/>
      <c r="AA15" s="115"/>
      <c r="AB15" s="112"/>
      <c r="AC15" s="101"/>
      <c r="AD15" s="115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</row>
    <row r="16" spans="1:171" s="25" customFormat="1" ht="12.75">
      <c r="A16" s="72">
        <f t="shared" si="0"/>
        <v>11</v>
      </c>
      <c r="B16" s="206">
        <v>259</v>
      </c>
      <c r="C16" s="206" t="s">
        <v>24</v>
      </c>
      <c r="D16" s="206" t="s">
        <v>106</v>
      </c>
      <c r="E16" s="85" t="s">
        <v>8</v>
      </c>
      <c r="F16" s="67">
        <f>SUM(G16:AD16)</f>
        <v>61</v>
      </c>
      <c r="G16" s="89">
        <v>0</v>
      </c>
      <c r="H16" s="90">
        <v>6</v>
      </c>
      <c r="I16" s="90">
        <v>1</v>
      </c>
      <c r="J16" s="89">
        <v>5</v>
      </c>
      <c r="K16" s="90">
        <v>13</v>
      </c>
      <c r="L16" s="95">
        <v>13</v>
      </c>
      <c r="M16" s="89">
        <v>7</v>
      </c>
      <c r="N16" s="90">
        <v>7</v>
      </c>
      <c r="O16" s="90">
        <v>9</v>
      </c>
      <c r="P16" s="117"/>
      <c r="Q16" s="116"/>
      <c r="R16" s="118"/>
      <c r="S16" s="117"/>
      <c r="T16" s="116"/>
      <c r="U16" s="118"/>
      <c r="V16" s="119"/>
      <c r="W16" s="103"/>
      <c r="X16" s="103"/>
      <c r="Y16" s="119"/>
      <c r="Z16" s="103"/>
      <c r="AA16" s="120"/>
      <c r="AB16" s="119"/>
      <c r="AC16" s="103"/>
      <c r="AD16" s="120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3"/>
      <c r="FI16" s="173"/>
      <c r="FJ16" s="173"/>
      <c r="FK16" s="173"/>
      <c r="FL16" s="173"/>
      <c r="FM16" s="173"/>
      <c r="FN16" s="173"/>
      <c r="FO16" s="173"/>
    </row>
    <row r="17" spans="1:163" s="25" customFormat="1" ht="12.75">
      <c r="A17" s="70">
        <f>+A16+1</f>
        <v>12</v>
      </c>
      <c r="B17" s="204">
        <v>205</v>
      </c>
      <c r="C17" s="182" t="s">
        <v>102</v>
      </c>
      <c r="D17" s="182" t="s">
        <v>105</v>
      </c>
      <c r="E17" s="183" t="s">
        <v>8</v>
      </c>
      <c r="F17" s="54">
        <f>SUM(G17:AD17)</f>
        <v>60</v>
      </c>
      <c r="G17" s="87">
        <v>7</v>
      </c>
      <c r="H17" s="26">
        <v>11</v>
      </c>
      <c r="I17" s="26">
        <v>7</v>
      </c>
      <c r="J17" s="87"/>
      <c r="K17" s="26"/>
      <c r="L17" s="93"/>
      <c r="M17" s="110">
        <v>12</v>
      </c>
      <c r="N17" s="99">
        <v>12</v>
      </c>
      <c r="O17" s="99">
        <v>11</v>
      </c>
      <c r="P17" s="110"/>
      <c r="Q17" s="99"/>
      <c r="R17" s="111"/>
      <c r="S17" s="110"/>
      <c r="T17" s="99"/>
      <c r="U17" s="111"/>
      <c r="V17" s="110"/>
      <c r="W17" s="99"/>
      <c r="X17" s="99"/>
      <c r="Y17" s="110"/>
      <c r="Z17" s="99"/>
      <c r="AA17" s="111"/>
      <c r="AB17" s="110"/>
      <c r="AC17" s="99"/>
      <c r="AD17" s="111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</row>
    <row r="18" spans="1:163" s="25" customFormat="1" ht="12.75">
      <c r="A18" s="70">
        <f aca="true" t="shared" si="1" ref="A18:A45">+A17+1</f>
        <v>13</v>
      </c>
      <c r="B18" s="204">
        <v>152</v>
      </c>
      <c r="C18" s="204" t="s">
        <v>105</v>
      </c>
      <c r="D18" s="204" t="s">
        <v>207</v>
      </c>
      <c r="E18" s="83" t="s">
        <v>8</v>
      </c>
      <c r="F18" s="54">
        <f>SUM(G18:AD18)</f>
        <v>42</v>
      </c>
      <c r="G18" s="166"/>
      <c r="H18" s="26"/>
      <c r="I18" s="167"/>
      <c r="J18" s="87"/>
      <c r="K18" s="26"/>
      <c r="L18" s="93"/>
      <c r="M18" s="110">
        <v>14</v>
      </c>
      <c r="N18" s="99">
        <v>15</v>
      </c>
      <c r="O18" s="99">
        <v>13</v>
      </c>
      <c r="P18" s="110"/>
      <c r="Q18" s="99"/>
      <c r="R18" s="111"/>
      <c r="S18" s="110"/>
      <c r="T18" s="99"/>
      <c r="U18" s="111"/>
      <c r="V18" s="110"/>
      <c r="W18" s="99"/>
      <c r="X18" s="99"/>
      <c r="Y18" s="110"/>
      <c r="Z18" s="99"/>
      <c r="AA18" s="111"/>
      <c r="AB18" s="110"/>
      <c r="AC18" s="99"/>
      <c r="AD18" s="111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</row>
    <row r="19" spans="1:163" s="25" customFormat="1" ht="12.75">
      <c r="A19" s="70">
        <f t="shared" si="1"/>
        <v>14</v>
      </c>
      <c r="B19" s="265">
        <v>137</v>
      </c>
      <c r="C19" s="23" t="s">
        <v>25</v>
      </c>
      <c r="D19" s="23" t="s">
        <v>195</v>
      </c>
      <c r="E19" s="80" t="s">
        <v>8</v>
      </c>
      <c r="F19" s="54">
        <f>SUM(G19:AD19)</f>
        <v>39</v>
      </c>
      <c r="G19" s="87">
        <v>8</v>
      </c>
      <c r="H19" s="167">
        <v>16</v>
      </c>
      <c r="I19" s="26">
        <v>15</v>
      </c>
      <c r="J19" s="87"/>
      <c r="K19" s="26"/>
      <c r="L19" s="93"/>
      <c r="M19" s="110"/>
      <c r="N19" s="99"/>
      <c r="O19" s="99"/>
      <c r="P19" s="110"/>
      <c r="Q19" s="99"/>
      <c r="R19" s="111"/>
      <c r="S19" s="110"/>
      <c r="T19" s="99"/>
      <c r="U19" s="111"/>
      <c r="V19" s="110"/>
      <c r="W19" s="99"/>
      <c r="X19" s="99"/>
      <c r="Y19" s="110"/>
      <c r="Z19" s="99"/>
      <c r="AA19" s="111"/>
      <c r="AB19" s="110"/>
      <c r="AC19" s="99"/>
      <c r="AD19" s="111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</row>
    <row r="20" spans="1:163" s="25" customFormat="1" ht="13.5" thickBot="1">
      <c r="A20" s="71">
        <f t="shared" si="1"/>
        <v>15</v>
      </c>
      <c r="B20" s="17">
        <v>202</v>
      </c>
      <c r="C20" s="17" t="s">
        <v>31</v>
      </c>
      <c r="D20" s="17" t="s">
        <v>47</v>
      </c>
      <c r="E20" s="84" t="s">
        <v>108</v>
      </c>
      <c r="F20" s="56">
        <f>SUM(G20:AD20)</f>
        <v>39</v>
      </c>
      <c r="G20" s="88">
        <v>0</v>
      </c>
      <c r="H20" s="27">
        <v>4</v>
      </c>
      <c r="I20" s="27">
        <v>0</v>
      </c>
      <c r="J20" s="88">
        <v>0</v>
      </c>
      <c r="K20" s="27">
        <v>12</v>
      </c>
      <c r="L20" s="94">
        <v>11</v>
      </c>
      <c r="M20" s="113">
        <v>4</v>
      </c>
      <c r="N20" s="102">
        <v>4</v>
      </c>
      <c r="O20" s="102">
        <v>4</v>
      </c>
      <c r="P20" s="113"/>
      <c r="Q20" s="102"/>
      <c r="R20" s="114"/>
      <c r="S20" s="113"/>
      <c r="T20" s="102"/>
      <c r="U20" s="114"/>
      <c r="V20" s="112"/>
      <c r="W20" s="101"/>
      <c r="X20" s="101"/>
      <c r="Y20" s="112"/>
      <c r="Z20" s="101"/>
      <c r="AA20" s="115"/>
      <c r="AB20" s="112"/>
      <c r="AC20" s="101"/>
      <c r="AD20" s="115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</row>
    <row r="21" spans="1:163" s="25" customFormat="1" ht="12.75">
      <c r="A21" s="72">
        <f t="shared" si="1"/>
        <v>16</v>
      </c>
      <c r="B21" s="206">
        <v>121</v>
      </c>
      <c r="C21" s="73" t="s">
        <v>40</v>
      </c>
      <c r="D21" s="73" t="s">
        <v>305</v>
      </c>
      <c r="E21" s="85" t="s">
        <v>8</v>
      </c>
      <c r="F21" s="67">
        <f>SUM(G21:AD21)</f>
        <v>30</v>
      </c>
      <c r="G21" s="168">
        <v>10</v>
      </c>
      <c r="H21" s="90">
        <v>0</v>
      </c>
      <c r="I21" s="90">
        <v>0</v>
      </c>
      <c r="J21" s="89"/>
      <c r="K21" s="90"/>
      <c r="L21" s="95"/>
      <c r="M21" s="119">
        <v>9</v>
      </c>
      <c r="N21" s="103">
        <v>5</v>
      </c>
      <c r="O21" s="103">
        <v>6</v>
      </c>
      <c r="P21" s="119"/>
      <c r="Q21" s="103"/>
      <c r="R21" s="120"/>
      <c r="S21" s="119"/>
      <c r="T21" s="103"/>
      <c r="U21" s="120"/>
      <c r="V21" s="119"/>
      <c r="W21" s="103"/>
      <c r="X21" s="103"/>
      <c r="Y21" s="117"/>
      <c r="Z21" s="116"/>
      <c r="AA21" s="118"/>
      <c r="AB21" s="117"/>
      <c r="AC21" s="116"/>
      <c r="AD21" s="11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</row>
    <row r="22" spans="1:163" s="25" customFormat="1" ht="12.75">
      <c r="A22" s="70">
        <f t="shared" si="1"/>
        <v>17</v>
      </c>
      <c r="B22" s="16">
        <v>265</v>
      </c>
      <c r="C22" s="16" t="s">
        <v>45</v>
      </c>
      <c r="D22" s="16" t="s">
        <v>436</v>
      </c>
      <c r="E22" s="83" t="s">
        <v>8</v>
      </c>
      <c r="F22" s="54">
        <f>SUM(G22:AD22)</f>
        <v>30</v>
      </c>
      <c r="G22" s="87"/>
      <c r="H22" s="26"/>
      <c r="I22" s="26"/>
      <c r="J22" s="87"/>
      <c r="K22" s="26"/>
      <c r="L22" s="93"/>
      <c r="M22" s="110">
        <v>11</v>
      </c>
      <c r="N22" s="99">
        <v>9</v>
      </c>
      <c r="O22" s="99">
        <v>10</v>
      </c>
      <c r="P22" s="110"/>
      <c r="Q22" s="99"/>
      <c r="R22" s="111"/>
      <c r="S22" s="110"/>
      <c r="T22" s="99"/>
      <c r="U22" s="111"/>
      <c r="V22" s="110"/>
      <c r="W22" s="99"/>
      <c r="X22" s="99"/>
      <c r="Y22" s="110"/>
      <c r="Z22" s="99"/>
      <c r="AA22" s="111"/>
      <c r="AB22" s="110"/>
      <c r="AC22" s="99"/>
      <c r="AD22" s="111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</row>
    <row r="23" spans="1:163" s="25" customFormat="1" ht="12.75">
      <c r="A23" s="70">
        <f t="shared" si="1"/>
        <v>18</v>
      </c>
      <c r="B23" s="23">
        <v>577</v>
      </c>
      <c r="C23" s="23" t="s">
        <v>439</v>
      </c>
      <c r="D23" s="23" t="s">
        <v>438</v>
      </c>
      <c r="E23" s="80" t="s">
        <v>8</v>
      </c>
      <c r="F23" s="54">
        <f>SUM(G23:AD23)</f>
        <v>30</v>
      </c>
      <c r="G23" s="87"/>
      <c r="H23" s="26"/>
      <c r="I23" s="26"/>
      <c r="J23" s="87"/>
      <c r="K23" s="26"/>
      <c r="L23" s="93"/>
      <c r="M23" s="110">
        <v>0</v>
      </c>
      <c r="N23" s="99">
        <v>16</v>
      </c>
      <c r="O23" s="99">
        <v>14</v>
      </c>
      <c r="P23" s="110"/>
      <c r="Q23" s="99"/>
      <c r="R23" s="111"/>
      <c r="S23" s="110"/>
      <c r="T23" s="99"/>
      <c r="U23" s="111"/>
      <c r="V23" s="110"/>
      <c r="W23" s="99"/>
      <c r="X23" s="99"/>
      <c r="Y23" s="110"/>
      <c r="Z23" s="99"/>
      <c r="AA23" s="111"/>
      <c r="AB23" s="110"/>
      <c r="AC23" s="99"/>
      <c r="AD23" s="111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</row>
    <row r="24" spans="1:163" s="25" customFormat="1" ht="12.75">
      <c r="A24" s="70">
        <f t="shared" si="1"/>
        <v>19</v>
      </c>
      <c r="B24" s="204">
        <v>606</v>
      </c>
      <c r="C24" s="16" t="s">
        <v>410</v>
      </c>
      <c r="D24" s="16" t="s">
        <v>199</v>
      </c>
      <c r="E24" s="83" t="s">
        <v>8</v>
      </c>
      <c r="F24" s="54">
        <f>SUM(G24:AD24)</f>
        <v>28</v>
      </c>
      <c r="G24" s="166"/>
      <c r="H24" s="26"/>
      <c r="I24" s="167"/>
      <c r="J24" s="87">
        <v>6</v>
      </c>
      <c r="K24" s="26">
        <v>10</v>
      </c>
      <c r="L24" s="93">
        <v>12</v>
      </c>
      <c r="M24" s="110"/>
      <c r="N24" s="99"/>
      <c r="O24" s="99"/>
      <c r="P24" s="110"/>
      <c r="Q24" s="99"/>
      <c r="R24" s="111"/>
      <c r="S24" s="110"/>
      <c r="T24" s="99"/>
      <c r="U24" s="111"/>
      <c r="V24" s="110"/>
      <c r="W24" s="99"/>
      <c r="X24" s="99"/>
      <c r="Y24" s="110"/>
      <c r="Z24" s="99"/>
      <c r="AA24" s="111"/>
      <c r="AB24" s="110"/>
      <c r="AC24" s="99"/>
      <c r="AD24" s="111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</row>
    <row r="25" spans="1:163" s="25" customFormat="1" ht="13.5" thickBot="1">
      <c r="A25" s="71">
        <f t="shared" si="1"/>
        <v>20</v>
      </c>
      <c r="B25" s="17">
        <v>637</v>
      </c>
      <c r="C25" s="185" t="s">
        <v>155</v>
      </c>
      <c r="D25" s="185" t="s">
        <v>416</v>
      </c>
      <c r="E25" s="84" t="s">
        <v>8</v>
      </c>
      <c r="F25" s="56">
        <f>SUM(G25:AD25)</f>
        <v>27</v>
      </c>
      <c r="G25" s="88"/>
      <c r="H25" s="27"/>
      <c r="I25" s="27"/>
      <c r="J25" s="88">
        <v>12</v>
      </c>
      <c r="K25" s="27">
        <v>15</v>
      </c>
      <c r="L25" s="94">
        <v>0</v>
      </c>
      <c r="M25" s="112"/>
      <c r="N25" s="101"/>
      <c r="O25" s="101"/>
      <c r="P25" s="88"/>
      <c r="Q25" s="27"/>
      <c r="R25" s="94"/>
      <c r="S25" s="112"/>
      <c r="T25" s="101"/>
      <c r="U25" s="115"/>
      <c r="V25" s="112"/>
      <c r="W25" s="101"/>
      <c r="X25" s="101"/>
      <c r="Y25" s="113"/>
      <c r="Z25" s="102"/>
      <c r="AA25" s="114"/>
      <c r="AB25" s="113"/>
      <c r="AC25" s="102"/>
      <c r="AD25" s="114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</row>
    <row r="26" spans="1:163" s="25" customFormat="1" ht="12.75">
      <c r="A26" s="72">
        <f t="shared" si="1"/>
        <v>21</v>
      </c>
      <c r="B26" s="21">
        <v>861</v>
      </c>
      <c r="C26" s="21" t="s">
        <v>354</v>
      </c>
      <c r="D26" s="21" t="s">
        <v>353</v>
      </c>
      <c r="E26" s="82" t="s">
        <v>8</v>
      </c>
      <c r="F26" s="67">
        <f>SUM(G26:AD26)</f>
        <v>26</v>
      </c>
      <c r="G26" s="89">
        <v>11</v>
      </c>
      <c r="H26" s="90">
        <v>7</v>
      </c>
      <c r="I26" s="90">
        <v>8</v>
      </c>
      <c r="J26" s="89"/>
      <c r="K26" s="90"/>
      <c r="L26" s="95"/>
      <c r="M26" s="117"/>
      <c r="N26" s="116"/>
      <c r="O26" s="116"/>
      <c r="P26" s="117"/>
      <c r="Q26" s="116"/>
      <c r="R26" s="118"/>
      <c r="S26" s="119"/>
      <c r="T26" s="103"/>
      <c r="U26" s="120"/>
      <c r="V26" s="119"/>
      <c r="W26" s="103"/>
      <c r="X26" s="103"/>
      <c r="Y26" s="119"/>
      <c r="Z26" s="103"/>
      <c r="AA26" s="120"/>
      <c r="AB26" s="119"/>
      <c r="AC26" s="103"/>
      <c r="AD26" s="120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</row>
    <row r="27" spans="1:163" s="25" customFormat="1" ht="12.75">
      <c r="A27" s="70">
        <f t="shared" si="1"/>
        <v>22</v>
      </c>
      <c r="B27" s="23">
        <v>388</v>
      </c>
      <c r="C27" s="23" t="s">
        <v>96</v>
      </c>
      <c r="D27" s="23" t="s">
        <v>301</v>
      </c>
      <c r="E27" s="80" t="s">
        <v>8</v>
      </c>
      <c r="F27" s="54">
        <f>SUM(G27:AD27)</f>
        <v>24</v>
      </c>
      <c r="G27" s="87">
        <v>4</v>
      </c>
      <c r="H27" s="26">
        <v>9</v>
      </c>
      <c r="I27" s="26">
        <v>5</v>
      </c>
      <c r="J27" s="87"/>
      <c r="K27" s="26"/>
      <c r="L27" s="93"/>
      <c r="M27" s="110">
        <v>6</v>
      </c>
      <c r="N27" s="99">
        <v>0</v>
      </c>
      <c r="O27" s="99">
        <v>0</v>
      </c>
      <c r="P27" s="110"/>
      <c r="Q27" s="99"/>
      <c r="R27" s="111"/>
      <c r="S27" s="110"/>
      <c r="T27" s="99"/>
      <c r="U27" s="111"/>
      <c r="V27" s="110"/>
      <c r="W27" s="99"/>
      <c r="X27" s="99"/>
      <c r="Y27" s="110"/>
      <c r="Z27" s="99"/>
      <c r="AA27" s="111"/>
      <c r="AB27" s="110"/>
      <c r="AC27" s="99"/>
      <c r="AD27" s="111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</row>
    <row r="28" spans="1:163" s="25" customFormat="1" ht="12.75">
      <c r="A28" s="70">
        <f t="shared" si="1"/>
        <v>23</v>
      </c>
      <c r="B28" s="204">
        <v>43</v>
      </c>
      <c r="C28" s="182" t="s">
        <v>415</v>
      </c>
      <c r="D28" s="182" t="s">
        <v>198</v>
      </c>
      <c r="E28" s="83" t="s">
        <v>8</v>
      </c>
      <c r="F28" s="54">
        <f>SUM(G28:AD28)</f>
        <v>22</v>
      </c>
      <c r="G28" s="166"/>
      <c r="H28" s="26"/>
      <c r="I28" s="167"/>
      <c r="J28" s="87">
        <v>11</v>
      </c>
      <c r="K28" s="26">
        <v>11</v>
      </c>
      <c r="L28" s="93">
        <v>0</v>
      </c>
      <c r="M28" s="110"/>
      <c r="N28" s="99"/>
      <c r="O28" s="99"/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</row>
    <row r="29" spans="1:163" s="25" customFormat="1" ht="12.75">
      <c r="A29" s="70">
        <f t="shared" si="1"/>
        <v>24</v>
      </c>
      <c r="B29" s="204">
        <v>434</v>
      </c>
      <c r="C29" s="261" t="s">
        <v>178</v>
      </c>
      <c r="D29" s="261" t="s">
        <v>234</v>
      </c>
      <c r="E29" s="83" t="s">
        <v>8</v>
      </c>
      <c r="F29" s="54">
        <f>SUM(G29:AD29)</f>
        <v>22</v>
      </c>
      <c r="G29" s="166"/>
      <c r="H29" s="26"/>
      <c r="I29" s="167"/>
      <c r="J29" s="87">
        <v>0</v>
      </c>
      <c r="K29" s="26">
        <v>0</v>
      </c>
      <c r="L29" s="93">
        <v>14</v>
      </c>
      <c r="M29" s="110">
        <v>0</v>
      </c>
      <c r="N29" s="99">
        <v>1</v>
      </c>
      <c r="O29" s="99">
        <v>7</v>
      </c>
      <c r="P29" s="110"/>
      <c r="Q29" s="99"/>
      <c r="R29" s="99"/>
      <c r="S29" s="110"/>
      <c r="T29" s="99"/>
      <c r="U29" s="111"/>
      <c r="V29" s="110"/>
      <c r="W29" s="99"/>
      <c r="X29" s="99"/>
      <c r="Y29" s="110"/>
      <c r="Z29" s="99"/>
      <c r="AA29" s="111"/>
      <c r="AB29" s="110"/>
      <c r="AC29" s="99"/>
      <c r="AD29" s="111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</row>
    <row r="30" spans="1:163" s="25" customFormat="1" ht="13.5" thickBot="1">
      <c r="A30" s="71">
        <f t="shared" si="1"/>
        <v>25</v>
      </c>
      <c r="B30" s="205">
        <v>222</v>
      </c>
      <c r="C30" s="359" t="s">
        <v>180</v>
      </c>
      <c r="D30" s="359" t="s">
        <v>288</v>
      </c>
      <c r="E30" s="84" t="s">
        <v>8</v>
      </c>
      <c r="F30" s="56">
        <f>SUM(G30:AD30)</f>
        <v>20</v>
      </c>
      <c r="G30" s="138"/>
      <c r="H30" s="27"/>
      <c r="I30" s="139"/>
      <c r="J30" s="88">
        <v>4</v>
      </c>
      <c r="K30" s="27">
        <v>7</v>
      </c>
      <c r="L30" s="94">
        <v>9</v>
      </c>
      <c r="M30" s="112"/>
      <c r="N30" s="101"/>
      <c r="O30" s="101"/>
      <c r="P30" s="112"/>
      <c r="Q30" s="101"/>
      <c r="R30" s="115"/>
      <c r="S30" s="112"/>
      <c r="T30" s="101"/>
      <c r="U30" s="115"/>
      <c r="V30" s="112"/>
      <c r="W30" s="101"/>
      <c r="X30" s="101"/>
      <c r="Y30" s="112"/>
      <c r="Z30" s="101"/>
      <c r="AA30" s="115"/>
      <c r="AB30" s="112"/>
      <c r="AC30" s="101"/>
      <c r="AD30" s="115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</row>
    <row r="31" spans="1:163" s="25" customFormat="1" ht="12.75">
      <c r="A31" s="72">
        <f t="shared" si="1"/>
        <v>26</v>
      </c>
      <c r="B31" s="21">
        <v>143</v>
      </c>
      <c r="C31" s="21" t="s">
        <v>414</v>
      </c>
      <c r="D31" s="21" t="s">
        <v>31</v>
      </c>
      <c r="E31" s="82" t="s">
        <v>8</v>
      </c>
      <c r="F31" s="67">
        <f>SUM(G31:AD31)</f>
        <v>19</v>
      </c>
      <c r="G31" s="89"/>
      <c r="H31" s="90"/>
      <c r="I31" s="90"/>
      <c r="J31" s="89">
        <v>10</v>
      </c>
      <c r="K31" s="90">
        <v>1</v>
      </c>
      <c r="L31" s="95">
        <v>8</v>
      </c>
      <c r="M31" s="117"/>
      <c r="N31" s="116"/>
      <c r="O31" s="116"/>
      <c r="P31" s="117"/>
      <c r="Q31" s="116"/>
      <c r="R31" s="118"/>
      <c r="S31" s="119"/>
      <c r="T31" s="103"/>
      <c r="U31" s="120"/>
      <c r="V31" s="119"/>
      <c r="W31" s="103"/>
      <c r="X31" s="103"/>
      <c r="Y31" s="119"/>
      <c r="Z31" s="103"/>
      <c r="AA31" s="120"/>
      <c r="AB31" s="119"/>
      <c r="AC31" s="103"/>
      <c r="AD31" s="120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</row>
    <row r="32" spans="1:163" s="25" customFormat="1" ht="12.75">
      <c r="A32" s="70">
        <f t="shared" si="1"/>
        <v>27</v>
      </c>
      <c r="B32" s="23">
        <v>433</v>
      </c>
      <c r="C32" s="23" t="s">
        <v>189</v>
      </c>
      <c r="D32" s="23" t="s">
        <v>229</v>
      </c>
      <c r="E32" s="80" t="s">
        <v>8</v>
      </c>
      <c r="F32" s="54">
        <f>SUM(G32:AD32)</f>
        <v>19</v>
      </c>
      <c r="G32" s="87">
        <v>0</v>
      </c>
      <c r="H32" s="167">
        <v>5</v>
      </c>
      <c r="I32" s="26">
        <v>0</v>
      </c>
      <c r="J32" s="87"/>
      <c r="K32" s="26"/>
      <c r="L32" s="93"/>
      <c r="M32" s="110">
        <v>8</v>
      </c>
      <c r="N32" s="99">
        <v>6</v>
      </c>
      <c r="O32" s="99">
        <v>0</v>
      </c>
      <c r="P32" s="110"/>
      <c r="Q32" s="99"/>
      <c r="R32" s="111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</row>
    <row r="33" spans="1:163" s="25" customFormat="1" ht="12.75">
      <c r="A33" s="70">
        <f t="shared" si="1"/>
        <v>28</v>
      </c>
      <c r="B33" s="16">
        <v>576</v>
      </c>
      <c r="C33" s="16" t="s">
        <v>31</v>
      </c>
      <c r="D33" s="16" t="s">
        <v>392</v>
      </c>
      <c r="E33" s="83" t="s">
        <v>8</v>
      </c>
      <c r="F33" s="54">
        <f>SUM(G33:AD33)</f>
        <v>18</v>
      </c>
      <c r="G33" s="166"/>
      <c r="H33" s="167"/>
      <c r="I33" s="167"/>
      <c r="J33" s="87">
        <v>9</v>
      </c>
      <c r="K33" s="26">
        <v>8</v>
      </c>
      <c r="L33" s="93">
        <v>1</v>
      </c>
      <c r="M33" s="110"/>
      <c r="N33" s="99"/>
      <c r="O33" s="99"/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</row>
    <row r="34" spans="1:163" s="25" customFormat="1" ht="12.75">
      <c r="A34" s="70">
        <f t="shared" si="1"/>
        <v>29</v>
      </c>
      <c r="B34" s="16">
        <v>244</v>
      </c>
      <c r="C34" s="16" t="s">
        <v>412</v>
      </c>
      <c r="D34" s="16" t="s">
        <v>411</v>
      </c>
      <c r="E34" s="83" t="s">
        <v>8</v>
      </c>
      <c r="F34" s="54">
        <f>SUM(G34:AD34)</f>
        <v>17</v>
      </c>
      <c r="G34" s="87"/>
      <c r="H34" s="26"/>
      <c r="I34" s="26"/>
      <c r="J34" s="87">
        <v>8</v>
      </c>
      <c r="K34" s="26">
        <v>9</v>
      </c>
      <c r="L34" s="93">
        <v>0</v>
      </c>
      <c r="M34" s="110"/>
      <c r="N34" s="99"/>
      <c r="O34" s="99"/>
      <c r="P34" s="110"/>
      <c r="Q34" s="99"/>
      <c r="R34" s="99"/>
      <c r="S34" s="110"/>
      <c r="T34" s="99"/>
      <c r="U34" s="111"/>
      <c r="V34" s="110"/>
      <c r="W34" s="99"/>
      <c r="X34" s="99"/>
      <c r="Y34" s="110"/>
      <c r="Z34" s="99"/>
      <c r="AA34" s="111"/>
      <c r="AB34" s="110"/>
      <c r="AC34" s="99"/>
      <c r="AD34" s="111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</row>
    <row r="35" spans="1:163" s="25" customFormat="1" ht="13.5" thickBot="1">
      <c r="A35" s="71">
        <f t="shared" si="1"/>
        <v>30</v>
      </c>
      <c r="B35" s="17">
        <v>204</v>
      </c>
      <c r="C35" s="185" t="s">
        <v>72</v>
      </c>
      <c r="D35" s="185" t="s">
        <v>110</v>
      </c>
      <c r="E35" s="84" t="s">
        <v>73</v>
      </c>
      <c r="F35" s="56">
        <f>SUM(G35:AD35)</f>
        <v>17</v>
      </c>
      <c r="G35" s="88">
        <v>14</v>
      </c>
      <c r="H35" s="139">
        <v>3</v>
      </c>
      <c r="I35" s="27">
        <v>0</v>
      </c>
      <c r="J35" s="88"/>
      <c r="K35" s="27"/>
      <c r="L35" s="94"/>
      <c r="M35" s="112"/>
      <c r="N35" s="101"/>
      <c r="O35" s="101"/>
      <c r="P35" s="112"/>
      <c r="Q35" s="101"/>
      <c r="R35" s="115"/>
      <c r="S35" s="112"/>
      <c r="T35" s="101"/>
      <c r="U35" s="115"/>
      <c r="V35" s="112"/>
      <c r="W35" s="101"/>
      <c r="X35" s="101"/>
      <c r="Y35" s="112"/>
      <c r="Z35" s="101"/>
      <c r="AA35" s="115"/>
      <c r="AB35" s="112"/>
      <c r="AC35" s="101"/>
      <c r="AD35" s="115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</row>
    <row r="36" spans="1:171" s="25" customFormat="1" ht="12.75">
      <c r="A36" s="72">
        <f t="shared" si="1"/>
        <v>31</v>
      </c>
      <c r="B36" s="206">
        <v>392</v>
      </c>
      <c r="C36" s="269" t="s">
        <v>407</v>
      </c>
      <c r="D36" s="73" t="s">
        <v>406</v>
      </c>
      <c r="E36" s="85" t="s">
        <v>8</v>
      </c>
      <c r="F36" s="67">
        <f>SUM(G36:AD36)</f>
        <v>16</v>
      </c>
      <c r="G36" s="117"/>
      <c r="H36" s="90"/>
      <c r="I36" s="90"/>
      <c r="J36" s="89">
        <v>7</v>
      </c>
      <c r="K36" s="90">
        <v>5</v>
      </c>
      <c r="L36" s="95">
        <v>4</v>
      </c>
      <c r="M36" s="117"/>
      <c r="N36" s="116"/>
      <c r="O36" s="116"/>
      <c r="P36" s="117"/>
      <c r="Q36" s="116"/>
      <c r="R36" s="118"/>
      <c r="S36" s="117"/>
      <c r="T36" s="116"/>
      <c r="U36" s="118"/>
      <c r="V36" s="119"/>
      <c r="W36" s="103"/>
      <c r="X36" s="103"/>
      <c r="Y36" s="119"/>
      <c r="Z36" s="103"/>
      <c r="AA36" s="103"/>
      <c r="AB36" s="119"/>
      <c r="AC36" s="103"/>
      <c r="AD36" s="103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3"/>
      <c r="FI36" s="173"/>
      <c r="FJ36" s="173"/>
      <c r="FK36" s="173"/>
      <c r="FL36" s="173"/>
      <c r="FM36" s="173"/>
      <c r="FN36" s="173"/>
      <c r="FO36" s="173"/>
    </row>
    <row r="37" spans="1:171" s="148" customFormat="1" ht="12.75">
      <c r="A37" s="70">
        <f t="shared" si="1"/>
        <v>32</v>
      </c>
      <c r="B37" s="23">
        <v>721</v>
      </c>
      <c r="C37" s="184" t="s">
        <v>24</v>
      </c>
      <c r="D37" s="184" t="s">
        <v>349</v>
      </c>
      <c r="E37" s="191" t="s">
        <v>348</v>
      </c>
      <c r="F37" s="54">
        <f>SUM(G37:AD37)</f>
        <v>16</v>
      </c>
      <c r="G37" s="87">
        <v>16</v>
      </c>
      <c r="H37" s="26">
        <v>0</v>
      </c>
      <c r="I37" s="26">
        <v>0</v>
      </c>
      <c r="J37" s="87"/>
      <c r="K37" s="26"/>
      <c r="L37" s="93"/>
      <c r="M37" s="110"/>
      <c r="N37" s="99"/>
      <c r="O37" s="99"/>
      <c r="P37" s="110"/>
      <c r="Q37" s="99"/>
      <c r="R37" s="111"/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25"/>
      <c r="FI37" s="25"/>
      <c r="FJ37" s="25"/>
      <c r="FK37" s="25"/>
      <c r="FL37" s="25"/>
      <c r="FM37" s="25"/>
      <c r="FN37" s="25"/>
      <c r="FO37" s="25"/>
    </row>
    <row r="38" spans="1:30" s="148" customFormat="1" ht="12.75">
      <c r="A38" s="70">
        <f t="shared" si="1"/>
        <v>33</v>
      </c>
      <c r="B38" s="16">
        <v>383</v>
      </c>
      <c r="C38" s="16" t="s">
        <v>249</v>
      </c>
      <c r="D38" s="16" t="s">
        <v>437</v>
      </c>
      <c r="E38" s="83" t="s">
        <v>8</v>
      </c>
      <c r="F38" s="54">
        <f>SUM(G38:AD38)</f>
        <v>16</v>
      </c>
      <c r="G38" s="87"/>
      <c r="H38" s="26"/>
      <c r="I38" s="26"/>
      <c r="J38" s="87"/>
      <c r="K38" s="26"/>
      <c r="L38" s="93"/>
      <c r="M38" s="110">
        <v>5</v>
      </c>
      <c r="N38" s="99">
        <v>3</v>
      </c>
      <c r="O38" s="99">
        <v>8</v>
      </c>
      <c r="P38" s="110"/>
      <c r="Q38" s="99"/>
      <c r="R38" s="99"/>
      <c r="S38" s="110"/>
      <c r="T38" s="99"/>
      <c r="U38" s="111"/>
      <c r="V38" s="110"/>
      <c r="W38" s="99"/>
      <c r="X38" s="99"/>
      <c r="Y38" s="110"/>
      <c r="Z38" s="99"/>
      <c r="AA38" s="111"/>
      <c r="AB38" s="110"/>
      <c r="AC38" s="99"/>
      <c r="AD38" s="111"/>
    </row>
    <row r="39" spans="1:171" s="148" customFormat="1" ht="12.75">
      <c r="A39" s="70">
        <f t="shared" si="1"/>
        <v>34</v>
      </c>
      <c r="B39" s="23">
        <v>615</v>
      </c>
      <c r="C39" s="23" t="s">
        <v>107</v>
      </c>
      <c r="D39" s="23" t="s">
        <v>355</v>
      </c>
      <c r="E39" s="191" t="s">
        <v>8</v>
      </c>
      <c r="F39" s="54">
        <f>SUM(G39:AD39)</f>
        <v>15</v>
      </c>
      <c r="G39" s="87">
        <v>3</v>
      </c>
      <c r="H39" s="26">
        <v>12</v>
      </c>
      <c r="I39" s="26">
        <v>0</v>
      </c>
      <c r="J39" s="87"/>
      <c r="K39" s="26"/>
      <c r="L39" s="93"/>
      <c r="M39" s="110"/>
      <c r="N39" s="99"/>
      <c r="O39" s="99"/>
      <c r="P39" s="110"/>
      <c r="Q39" s="99"/>
      <c r="R39" s="99"/>
      <c r="S39" s="110"/>
      <c r="T39" s="99"/>
      <c r="U39" s="111"/>
      <c r="V39" s="110"/>
      <c r="W39" s="99"/>
      <c r="X39" s="99"/>
      <c r="Y39" s="110"/>
      <c r="Z39" s="99"/>
      <c r="AA39" s="111"/>
      <c r="AB39" s="110"/>
      <c r="AC39" s="99"/>
      <c r="AD39" s="111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25"/>
      <c r="FI39" s="25"/>
      <c r="FJ39" s="25"/>
      <c r="FK39" s="25"/>
      <c r="FL39" s="25"/>
      <c r="FM39" s="25"/>
      <c r="FN39" s="25"/>
      <c r="FO39" s="25"/>
    </row>
    <row r="40" spans="1:171" s="148" customFormat="1" ht="13.5" thickBot="1">
      <c r="A40" s="71">
        <f t="shared" si="1"/>
        <v>35</v>
      </c>
      <c r="B40" s="205">
        <v>424</v>
      </c>
      <c r="C40" s="205" t="s">
        <v>172</v>
      </c>
      <c r="D40" s="205" t="s">
        <v>171</v>
      </c>
      <c r="E40" s="84" t="s">
        <v>8</v>
      </c>
      <c r="F40" s="56">
        <f>SUM(G40:AD40)</f>
        <v>14</v>
      </c>
      <c r="G40" s="138"/>
      <c r="H40" s="27"/>
      <c r="I40" s="27"/>
      <c r="J40" s="88">
        <v>0</v>
      </c>
      <c r="K40" s="27">
        <v>4</v>
      </c>
      <c r="L40" s="94">
        <v>10</v>
      </c>
      <c r="M40" s="112"/>
      <c r="N40" s="101"/>
      <c r="O40" s="101"/>
      <c r="P40" s="112"/>
      <c r="Q40" s="101"/>
      <c r="R40" s="115"/>
      <c r="S40" s="112"/>
      <c r="T40" s="101"/>
      <c r="U40" s="115"/>
      <c r="V40" s="112"/>
      <c r="W40" s="101"/>
      <c r="X40" s="101"/>
      <c r="Y40" s="112"/>
      <c r="Z40" s="101"/>
      <c r="AA40" s="115"/>
      <c r="AB40" s="112"/>
      <c r="AC40" s="101"/>
      <c r="AD40" s="115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25"/>
      <c r="FI40" s="25"/>
      <c r="FJ40" s="25"/>
      <c r="FK40" s="25"/>
      <c r="FL40" s="25"/>
      <c r="FM40" s="25"/>
      <c r="FN40" s="25"/>
      <c r="FO40" s="25"/>
    </row>
    <row r="41" spans="1:171" s="148" customFormat="1" ht="12.75">
      <c r="A41" s="72">
        <f t="shared" si="1"/>
        <v>36</v>
      </c>
      <c r="B41" s="73">
        <v>556</v>
      </c>
      <c r="C41" s="73" t="s">
        <v>40</v>
      </c>
      <c r="D41" s="73" t="s">
        <v>185</v>
      </c>
      <c r="E41" s="85" t="s">
        <v>8</v>
      </c>
      <c r="F41" s="67">
        <f>SUM(G41:AD41)</f>
        <v>14</v>
      </c>
      <c r="G41" s="89">
        <v>1</v>
      </c>
      <c r="H41" s="90">
        <v>2</v>
      </c>
      <c r="I41" s="90">
        <v>0</v>
      </c>
      <c r="J41" s="89">
        <v>0</v>
      </c>
      <c r="K41" s="90">
        <v>6</v>
      </c>
      <c r="L41" s="95">
        <v>0</v>
      </c>
      <c r="M41" s="117">
        <v>3</v>
      </c>
      <c r="N41" s="116">
        <v>2</v>
      </c>
      <c r="O41" s="116">
        <v>0</v>
      </c>
      <c r="P41" s="117"/>
      <c r="Q41" s="116"/>
      <c r="R41" s="118"/>
      <c r="S41" s="117"/>
      <c r="T41" s="116"/>
      <c r="U41" s="118"/>
      <c r="V41" s="119"/>
      <c r="W41" s="103"/>
      <c r="X41" s="103"/>
      <c r="Y41" s="119"/>
      <c r="Z41" s="103"/>
      <c r="AA41" s="103"/>
      <c r="AB41" s="119"/>
      <c r="AC41" s="103"/>
      <c r="AD41" s="103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25"/>
      <c r="FI41" s="25"/>
      <c r="FJ41" s="25"/>
      <c r="FK41" s="25"/>
      <c r="FL41" s="25"/>
      <c r="FM41" s="25"/>
      <c r="FN41" s="25"/>
      <c r="FO41" s="25"/>
    </row>
    <row r="42" spans="1:171" s="148" customFormat="1" ht="12.75">
      <c r="A42" s="70">
        <f t="shared" si="1"/>
        <v>37</v>
      </c>
      <c r="B42" s="204">
        <v>111</v>
      </c>
      <c r="C42" s="16" t="s">
        <v>41</v>
      </c>
      <c r="D42" s="16" t="s">
        <v>120</v>
      </c>
      <c r="E42" s="83" t="s">
        <v>8</v>
      </c>
      <c r="F42" s="54">
        <f>SUM(G42:AD42)</f>
        <v>14</v>
      </c>
      <c r="G42" s="87">
        <v>0</v>
      </c>
      <c r="H42" s="26">
        <v>0</v>
      </c>
      <c r="I42" s="26">
        <v>4</v>
      </c>
      <c r="J42" s="87"/>
      <c r="K42" s="26"/>
      <c r="L42" s="93"/>
      <c r="M42" s="110">
        <v>10</v>
      </c>
      <c r="N42" s="99">
        <v>0</v>
      </c>
      <c r="O42" s="99">
        <v>0</v>
      </c>
      <c r="P42" s="87"/>
      <c r="Q42" s="26"/>
      <c r="R42" s="93"/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25"/>
      <c r="FI42" s="25"/>
      <c r="FJ42" s="25"/>
      <c r="FK42" s="25"/>
      <c r="FL42" s="25"/>
      <c r="FM42" s="25"/>
      <c r="FN42" s="25"/>
      <c r="FO42" s="25"/>
    </row>
    <row r="43" spans="1:171" s="148" customFormat="1" ht="12.75">
      <c r="A43" s="70">
        <f t="shared" si="1"/>
        <v>38</v>
      </c>
      <c r="B43" s="98">
        <v>22</v>
      </c>
      <c r="C43" s="16" t="s">
        <v>405</v>
      </c>
      <c r="D43" s="16" t="s">
        <v>404</v>
      </c>
      <c r="E43" s="83" t="s">
        <v>8</v>
      </c>
      <c r="F43" s="54">
        <f>SUM(G43:AD43)</f>
        <v>13</v>
      </c>
      <c r="G43" s="87"/>
      <c r="H43" s="26"/>
      <c r="I43" s="167"/>
      <c r="J43" s="87">
        <v>13</v>
      </c>
      <c r="K43" s="26">
        <v>0</v>
      </c>
      <c r="L43" s="93">
        <v>0</v>
      </c>
      <c r="M43" s="87"/>
      <c r="N43" s="26"/>
      <c r="O43" s="26"/>
      <c r="P43" s="110"/>
      <c r="Q43" s="99"/>
      <c r="R43" s="99"/>
      <c r="S43" s="110"/>
      <c r="T43" s="99"/>
      <c r="U43" s="111"/>
      <c r="V43" s="110"/>
      <c r="W43" s="99"/>
      <c r="X43" s="99"/>
      <c r="Y43" s="110"/>
      <c r="Z43" s="99"/>
      <c r="AA43" s="111"/>
      <c r="AB43" s="110"/>
      <c r="AC43" s="99"/>
      <c r="AD43" s="111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25"/>
      <c r="FI43" s="25"/>
      <c r="FJ43" s="25"/>
      <c r="FK43" s="25"/>
      <c r="FL43" s="25"/>
      <c r="FM43" s="25"/>
      <c r="FN43" s="25"/>
      <c r="FO43" s="25"/>
    </row>
    <row r="44" spans="1:171" s="148" customFormat="1" ht="12.75">
      <c r="A44" s="70">
        <f t="shared" si="1"/>
        <v>39</v>
      </c>
      <c r="B44" s="98">
        <v>566</v>
      </c>
      <c r="C44" s="16" t="s">
        <v>144</v>
      </c>
      <c r="D44" s="16" t="s">
        <v>248</v>
      </c>
      <c r="E44" s="83" t="s">
        <v>8</v>
      </c>
      <c r="F44" s="54">
        <f>SUM(G44:AD44)</f>
        <v>13</v>
      </c>
      <c r="G44" s="87">
        <v>0</v>
      </c>
      <c r="H44" s="167">
        <v>0</v>
      </c>
      <c r="I44" s="26">
        <v>13</v>
      </c>
      <c r="J44" s="87"/>
      <c r="K44" s="26"/>
      <c r="L44" s="93"/>
      <c r="M44" s="110"/>
      <c r="N44" s="99"/>
      <c r="O44" s="99"/>
      <c r="P44" s="110"/>
      <c r="Q44" s="99"/>
      <c r="R44" s="99"/>
      <c r="S44" s="110"/>
      <c r="T44" s="99"/>
      <c r="U44" s="111"/>
      <c r="V44" s="110"/>
      <c r="W44" s="99"/>
      <c r="X44" s="99"/>
      <c r="Y44" s="110"/>
      <c r="Z44" s="99"/>
      <c r="AA44" s="111"/>
      <c r="AB44" s="110"/>
      <c r="AC44" s="99"/>
      <c r="AD44" s="111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25"/>
      <c r="FI44" s="25"/>
      <c r="FJ44" s="25"/>
      <c r="FK44" s="25"/>
      <c r="FL44" s="25"/>
      <c r="FM44" s="25"/>
      <c r="FN44" s="25"/>
      <c r="FO44" s="25"/>
    </row>
    <row r="45" spans="1:171" s="148" customFormat="1" ht="13.5" thickBot="1">
      <c r="A45" s="71">
        <f t="shared" si="1"/>
        <v>40</v>
      </c>
      <c r="B45" s="205">
        <v>440</v>
      </c>
      <c r="C45" s="17" t="s">
        <v>435</v>
      </c>
      <c r="D45" s="17" t="s">
        <v>434</v>
      </c>
      <c r="E45" s="84" t="s">
        <v>8</v>
      </c>
      <c r="F45" s="56">
        <f>SUM(G45:AD45)</f>
        <v>11</v>
      </c>
      <c r="G45" s="88"/>
      <c r="H45" s="27"/>
      <c r="I45" s="27"/>
      <c r="J45" s="88"/>
      <c r="K45" s="27"/>
      <c r="L45" s="94"/>
      <c r="M45" s="112">
        <v>0</v>
      </c>
      <c r="N45" s="101">
        <v>11</v>
      </c>
      <c r="O45" s="101">
        <v>0</v>
      </c>
      <c r="P45" s="112"/>
      <c r="Q45" s="101"/>
      <c r="R45" s="115"/>
      <c r="S45" s="112"/>
      <c r="T45" s="101"/>
      <c r="U45" s="115"/>
      <c r="V45" s="112"/>
      <c r="W45" s="101"/>
      <c r="X45" s="101"/>
      <c r="Y45" s="112"/>
      <c r="Z45" s="101"/>
      <c r="AA45" s="115"/>
      <c r="AB45" s="112"/>
      <c r="AC45" s="101"/>
      <c r="AD45" s="115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25"/>
      <c r="FI45" s="25"/>
      <c r="FJ45" s="25"/>
      <c r="FK45" s="25"/>
      <c r="FL45" s="25"/>
      <c r="FM45" s="25"/>
      <c r="FN45" s="25"/>
      <c r="FO45" s="25"/>
    </row>
    <row r="46" spans="1:171" s="148" customFormat="1" ht="12.75">
      <c r="A46" s="72">
        <f aca="true" t="shared" si="2" ref="A46:A60">+A45+1</f>
        <v>41</v>
      </c>
      <c r="B46" s="358">
        <v>304</v>
      </c>
      <c r="C46" s="193" t="s">
        <v>201</v>
      </c>
      <c r="D46" s="193" t="s">
        <v>192</v>
      </c>
      <c r="E46" s="82" t="s">
        <v>8</v>
      </c>
      <c r="F46" s="67">
        <f>SUM(G46:AD46)</f>
        <v>7</v>
      </c>
      <c r="G46" s="89"/>
      <c r="H46" s="90"/>
      <c r="I46" s="90"/>
      <c r="J46" s="89">
        <v>0</v>
      </c>
      <c r="K46" s="90">
        <v>0</v>
      </c>
      <c r="L46" s="95">
        <v>7</v>
      </c>
      <c r="M46" s="117"/>
      <c r="N46" s="116"/>
      <c r="O46" s="116"/>
      <c r="P46" s="117"/>
      <c r="Q46" s="116"/>
      <c r="R46" s="118"/>
      <c r="S46" s="117"/>
      <c r="T46" s="116"/>
      <c r="U46" s="118"/>
      <c r="V46" s="119"/>
      <c r="W46" s="103"/>
      <c r="X46" s="103"/>
      <c r="Y46" s="119"/>
      <c r="Z46" s="103"/>
      <c r="AA46" s="103"/>
      <c r="AB46" s="119"/>
      <c r="AC46" s="103"/>
      <c r="AD46" s="103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25"/>
      <c r="FI46" s="25"/>
      <c r="FJ46" s="25"/>
      <c r="FK46" s="25"/>
      <c r="FL46" s="25"/>
      <c r="FM46" s="25"/>
      <c r="FN46" s="25"/>
      <c r="FO46" s="25"/>
    </row>
    <row r="47" spans="1:171" s="148" customFormat="1" ht="12.75">
      <c r="A47" s="70">
        <f t="shared" si="2"/>
        <v>42</v>
      </c>
      <c r="B47" s="16">
        <v>264</v>
      </c>
      <c r="C47" s="16" t="s">
        <v>40</v>
      </c>
      <c r="D47" s="16" t="s">
        <v>42</v>
      </c>
      <c r="E47" s="83" t="s">
        <v>8</v>
      </c>
      <c r="F47" s="54">
        <f>SUM(G47:AD47)</f>
        <v>6</v>
      </c>
      <c r="G47" s="87"/>
      <c r="H47" s="26"/>
      <c r="I47" s="26"/>
      <c r="J47" s="87">
        <v>0</v>
      </c>
      <c r="K47" s="26">
        <v>3</v>
      </c>
      <c r="L47" s="93">
        <v>3</v>
      </c>
      <c r="M47" s="110"/>
      <c r="N47" s="99"/>
      <c r="O47" s="99"/>
      <c r="P47" s="110"/>
      <c r="Q47" s="99"/>
      <c r="R47" s="111"/>
      <c r="S47" s="110"/>
      <c r="T47" s="99"/>
      <c r="U47" s="111"/>
      <c r="V47" s="110"/>
      <c r="W47" s="99"/>
      <c r="X47" s="99"/>
      <c r="Y47" s="110"/>
      <c r="Z47" s="99"/>
      <c r="AA47" s="111"/>
      <c r="AB47" s="110"/>
      <c r="AC47" s="99"/>
      <c r="AD47" s="111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25"/>
      <c r="FI47" s="25"/>
      <c r="FJ47" s="25"/>
      <c r="FK47" s="25"/>
      <c r="FL47" s="25"/>
      <c r="FM47" s="25"/>
      <c r="FN47" s="25"/>
      <c r="FO47" s="25"/>
    </row>
    <row r="48" spans="1:171" s="148" customFormat="1" ht="12.75">
      <c r="A48" s="70">
        <f t="shared" si="2"/>
        <v>43</v>
      </c>
      <c r="B48" s="204">
        <v>356</v>
      </c>
      <c r="C48" s="204" t="s">
        <v>304</v>
      </c>
      <c r="D48" s="204" t="s">
        <v>303</v>
      </c>
      <c r="E48" s="83" t="s">
        <v>8</v>
      </c>
      <c r="F48" s="54">
        <f>SUM(G48:AD48)</f>
        <v>6</v>
      </c>
      <c r="G48" s="87"/>
      <c r="H48" s="26"/>
      <c r="I48" s="26"/>
      <c r="J48" s="87">
        <v>0</v>
      </c>
      <c r="K48" s="26">
        <v>0</v>
      </c>
      <c r="L48" s="93">
        <v>6</v>
      </c>
      <c r="M48" s="87"/>
      <c r="N48" s="26"/>
      <c r="O48" s="26"/>
      <c r="P48" s="110"/>
      <c r="Q48" s="99"/>
      <c r="R48" s="99"/>
      <c r="S48" s="110"/>
      <c r="T48" s="99"/>
      <c r="U48" s="111"/>
      <c r="V48" s="110"/>
      <c r="W48" s="99"/>
      <c r="X48" s="99"/>
      <c r="Y48" s="110"/>
      <c r="Z48" s="99"/>
      <c r="AA48" s="111"/>
      <c r="AB48" s="110"/>
      <c r="AC48" s="99"/>
      <c r="AD48" s="111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25"/>
      <c r="FI48" s="25"/>
      <c r="FJ48" s="25"/>
      <c r="FK48" s="25"/>
      <c r="FL48" s="25"/>
      <c r="FM48" s="25"/>
      <c r="FN48" s="25"/>
      <c r="FO48" s="25"/>
    </row>
    <row r="49" spans="1:171" s="148" customFormat="1" ht="12.75">
      <c r="A49" s="70">
        <f t="shared" si="2"/>
        <v>44</v>
      </c>
      <c r="B49" s="265">
        <v>280</v>
      </c>
      <c r="C49" s="296" t="s">
        <v>357</v>
      </c>
      <c r="D49" s="296" t="s">
        <v>356</v>
      </c>
      <c r="E49" s="80" t="s">
        <v>8</v>
      </c>
      <c r="F49" s="54">
        <f>SUM(G49:AD49)</f>
        <v>6</v>
      </c>
      <c r="G49" s="87">
        <v>0</v>
      </c>
      <c r="H49" s="26">
        <v>0</v>
      </c>
      <c r="I49" s="26">
        <v>6</v>
      </c>
      <c r="J49" s="87"/>
      <c r="K49" s="26"/>
      <c r="L49" s="93"/>
      <c r="M49" s="110"/>
      <c r="N49" s="99"/>
      <c r="O49" s="99"/>
      <c r="P49" s="110"/>
      <c r="Q49" s="99"/>
      <c r="R49" s="99"/>
      <c r="S49" s="110"/>
      <c r="T49" s="99"/>
      <c r="U49" s="111"/>
      <c r="V49" s="110"/>
      <c r="W49" s="99"/>
      <c r="X49" s="99"/>
      <c r="Y49" s="110"/>
      <c r="Z49" s="99"/>
      <c r="AA49" s="111"/>
      <c r="AB49" s="110"/>
      <c r="AC49" s="99"/>
      <c r="AD49" s="111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25"/>
      <c r="FI49" s="25"/>
      <c r="FJ49" s="25"/>
      <c r="FK49" s="25"/>
      <c r="FL49" s="25"/>
      <c r="FM49" s="25"/>
      <c r="FN49" s="25"/>
      <c r="FO49" s="25"/>
    </row>
    <row r="50" spans="1:171" s="148" customFormat="1" ht="13.5" thickBot="1">
      <c r="A50" s="71">
        <f t="shared" si="2"/>
        <v>45</v>
      </c>
      <c r="B50" s="185">
        <v>294</v>
      </c>
      <c r="C50" s="185" t="s">
        <v>97</v>
      </c>
      <c r="D50" s="185" t="s">
        <v>75</v>
      </c>
      <c r="E50" s="186" t="s">
        <v>8</v>
      </c>
      <c r="F50" s="56">
        <f>SUM(G50:AD50)</f>
        <v>5</v>
      </c>
      <c r="G50" s="88"/>
      <c r="H50" s="27"/>
      <c r="I50" s="27"/>
      <c r="J50" s="88">
        <v>0</v>
      </c>
      <c r="K50" s="27">
        <v>0</v>
      </c>
      <c r="L50" s="94">
        <v>5</v>
      </c>
      <c r="M50" s="88"/>
      <c r="N50" s="27"/>
      <c r="O50" s="27"/>
      <c r="P50" s="112"/>
      <c r="Q50" s="101"/>
      <c r="R50" s="115"/>
      <c r="S50" s="112"/>
      <c r="T50" s="101"/>
      <c r="U50" s="115"/>
      <c r="V50" s="112"/>
      <c r="W50" s="101"/>
      <c r="X50" s="101"/>
      <c r="Y50" s="112"/>
      <c r="Z50" s="101"/>
      <c r="AA50" s="115"/>
      <c r="AB50" s="112"/>
      <c r="AC50" s="101"/>
      <c r="AD50" s="115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25"/>
      <c r="FI50" s="25"/>
      <c r="FJ50" s="25"/>
      <c r="FK50" s="25"/>
      <c r="FL50" s="25"/>
      <c r="FM50" s="25"/>
      <c r="FN50" s="25"/>
      <c r="FO50" s="25"/>
    </row>
    <row r="51" spans="1:171" s="148" customFormat="1" ht="12.75">
      <c r="A51" s="72">
        <f t="shared" si="2"/>
        <v>46</v>
      </c>
      <c r="B51" s="21">
        <v>276</v>
      </c>
      <c r="C51" s="21" t="s">
        <v>96</v>
      </c>
      <c r="D51" s="21" t="s">
        <v>298</v>
      </c>
      <c r="E51" s="82" t="s">
        <v>8</v>
      </c>
      <c r="F51" s="67">
        <f>SUM(G51:AD51)</f>
        <v>3</v>
      </c>
      <c r="G51" s="89"/>
      <c r="H51" s="90"/>
      <c r="I51" s="90"/>
      <c r="J51" s="89">
        <v>3</v>
      </c>
      <c r="K51" s="90">
        <v>0</v>
      </c>
      <c r="L51" s="95">
        <v>0</v>
      </c>
      <c r="M51" s="89"/>
      <c r="N51" s="90"/>
      <c r="O51" s="90"/>
      <c r="P51" s="117"/>
      <c r="Q51" s="116"/>
      <c r="R51" s="118"/>
      <c r="S51" s="117"/>
      <c r="T51" s="116"/>
      <c r="U51" s="118"/>
      <c r="V51" s="119"/>
      <c r="W51" s="103"/>
      <c r="X51" s="103"/>
      <c r="Y51" s="119"/>
      <c r="Z51" s="103"/>
      <c r="AA51" s="103"/>
      <c r="AB51" s="119"/>
      <c r="AC51" s="103"/>
      <c r="AD51" s="103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25"/>
      <c r="FI51" s="25"/>
      <c r="FJ51" s="25"/>
      <c r="FK51" s="25"/>
      <c r="FL51" s="25"/>
      <c r="FM51" s="25"/>
      <c r="FN51" s="25"/>
      <c r="FO51" s="25"/>
    </row>
    <row r="52" spans="1:171" s="148" customFormat="1" ht="12.75">
      <c r="A52" s="70">
        <f t="shared" si="2"/>
        <v>47</v>
      </c>
      <c r="B52" s="204">
        <v>979</v>
      </c>
      <c r="C52" s="182" t="s">
        <v>25</v>
      </c>
      <c r="D52" s="182" t="s">
        <v>66</v>
      </c>
      <c r="E52" s="83" t="s">
        <v>8</v>
      </c>
      <c r="F52" s="54">
        <f>SUM(G52:AD52)</f>
        <v>3</v>
      </c>
      <c r="G52" s="166">
        <v>0</v>
      </c>
      <c r="H52" s="26">
        <v>0</v>
      </c>
      <c r="I52" s="167">
        <v>3</v>
      </c>
      <c r="J52" s="87"/>
      <c r="K52" s="26"/>
      <c r="L52" s="93"/>
      <c r="M52" s="110"/>
      <c r="N52" s="99"/>
      <c r="O52" s="99"/>
      <c r="P52" s="110"/>
      <c r="Q52" s="99"/>
      <c r="R52" s="111"/>
      <c r="S52" s="110"/>
      <c r="T52" s="99"/>
      <c r="U52" s="111"/>
      <c r="V52" s="110"/>
      <c r="W52" s="99"/>
      <c r="X52" s="99"/>
      <c r="Y52" s="110"/>
      <c r="Z52" s="99"/>
      <c r="AA52" s="111"/>
      <c r="AB52" s="110"/>
      <c r="AC52" s="99"/>
      <c r="AD52" s="111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25"/>
      <c r="FI52" s="25"/>
      <c r="FJ52" s="25"/>
      <c r="FK52" s="25"/>
      <c r="FL52" s="25"/>
      <c r="FM52" s="25"/>
      <c r="FN52" s="25"/>
      <c r="FO52" s="25"/>
    </row>
    <row r="53" spans="1:171" s="148" customFormat="1" ht="12.75">
      <c r="A53" s="70">
        <f t="shared" si="2"/>
        <v>48</v>
      </c>
      <c r="B53" s="23">
        <v>610</v>
      </c>
      <c r="C53" s="23" t="s">
        <v>155</v>
      </c>
      <c r="D53" s="23" t="s">
        <v>156</v>
      </c>
      <c r="E53" s="191" t="s">
        <v>347</v>
      </c>
      <c r="F53" s="54">
        <f>SUM(G53:AD53)</f>
        <v>3</v>
      </c>
      <c r="G53" s="87">
        <v>2</v>
      </c>
      <c r="H53" s="26">
        <v>1</v>
      </c>
      <c r="I53" s="26">
        <v>0</v>
      </c>
      <c r="J53" s="87"/>
      <c r="K53" s="26"/>
      <c r="L53" s="93"/>
      <c r="M53" s="110"/>
      <c r="N53" s="99"/>
      <c r="O53" s="99"/>
      <c r="P53" s="110"/>
      <c r="Q53" s="99"/>
      <c r="R53" s="99"/>
      <c r="S53" s="110"/>
      <c r="T53" s="99"/>
      <c r="U53" s="111"/>
      <c r="V53" s="110"/>
      <c r="W53" s="99"/>
      <c r="X53" s="99"/>
      <c r="Y53" s="110"/>
      <c r="Z53" s="99"/>
      <c r="AA53" s="111"/>
      <c r="AB53" s="110"/>
      <c r="AC53" s="99"/>
      <c r="AD53" s="111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25"/>
      <c r="FI53" s="25"/>
      <c r="FJ53" s="25"/>
      <c r="FK53" s="25"/>
      <c r="FL53" s="25"/>
      <c r="FM53" s="25"/>
      <c r="FN53" s="25"/>
      <c r="FO53" s="25"/>
    </row>
    <row r="54" spans="1:171" s="148" customFormat="1" ht="12.75">
      <c r="A54" s="70">
        <f t="shared" si="2"/>
        <v>49</v>
      </c>
      <c r="B54" s="182">
        <v>320</v>
      </c>
      <c r="C54" s="182" t="s">
        <v>433</v>
      </c>
      <c r="D54" s="182" t="s">
        <v>431</v>
      </c>
      <c r="E54" s="183" t="s">
        <v>8</v>
      </c>
      <c r="F54" s="54">
        <f>SUM(G54:AD54)</f>
        <v>3</v>
      </c>
      <c r="G54" s="87"/>
      <c r="H54" s="99"/>
      <c r="I54" s="26"/>
      <c r="J54" s="87"/>
      <c r="K54" s="26"/>
      <c r="L54" s="93"/>
      <c r="M54" s="87">
        <v>1</v>
      </c>
      <c r="N54" s="26">
        <v>0</v>
      </c>
      <c r="O54" s="93">
        <v>2</v>
      </c>
      <c r="P54" s="110"/>
      <c r="Q54" s="99"/>
      <c r="R54" s="99"/>
      <c r="S54" s="110"/>
      <c r="T54" s="99"/>
      <c r="U54" s="111"/>
      <c r="V54" s="110"/>
      <c r="W54" s="99"/>
      <c r="X54" s="99"/>
      <c r="Y54" s="110"/>
      <c r="Z54" s="99"/>
      <c r="AA54" s="111"/>
      <c r="AB54" s="110"/>
      <c r="AC54" s="99"/>
      <c r="AD54" s="111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25"/>
      <c r="FI54" s="25"/>
      <c r="FJ54" s="25"/>
      <c r="FK54" s="25"/>
      <c r="FL54" s="25"/>
      <c r="FM54" s="25"/>
      <c r="FN54" s="25"/>
      <c r="FO54" s="25"/>
    </row>
    <row r="55" spans="1:171" s="148" customFormat="1" ht="13.5" thickBot="1">
      <c r="A55" s="71">
        <f t="shared" si="2"/>
        <v>50</v>
      </c>
      <c r="B55" s="224">
        <v>227</v>
      </c>
      <c r="C55" s="17" t="s">
        <v>167</v>
      </c>
      <c r="D55" s="17" t="s">
        <v>432</v>
      </c>
      <c r="E55" s="84" t="s">
        <v>8</v>
      </c>
      <c r="F55" s="56">
        <f>SUM(G55:AD55)</f>
        <v>3</v>
      </c>
      <c r="G55" s="88"/>
      <c r="H55" s="27"/>
      <c r="I55" s="27"/>
      <c r="J55" s="88"/>
      <c r="K55" s="27"/>
      <c r="L55" s="94"/>
      <c r="M55" s="112">
        <v>0</v>
      </c>
      <c r="N55" s="101">
        <v>0</v>
      </c>
      <c r="O55" s="115">
        <v>3</v>
      </c>
      <c r="P55" s="112"/>
      <c r="Q55" s="101"/>
      <c r="R55" s="115"/>
      <c r="S55" s="112"/>
      <c r="T55" s="101"/>
      <c r="U55" s="115"/>
      <c r="V55" s="112"/>
      <c r="W55" s="101"/>
      <c r="X55" s="101"/>
      <c r="Y55" s="112"/>
      <c r="Z55" s="101"/>
      <c r="AA55" s="115"/>
      <c r="AB55" s="112"/>
      <c r="AC55" s="101"/>
      <c r="AD55" s="115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25"/>
      <c r="FI55" s="25"/>
      <c r="FJ55" s="25"/>
      <c r="FK55" s="25"/>
      <c r="FL55" s="25"/>
      <c r="FM55" s="25"/>
      <c r="FN55" s="25"/>
      <c r="FO55" s="25"/>
    </row>
    <row r="56" spans="1:171" s="148" customFormat="1" ht="12.75">
      <c r="A56" s="72">
        <f t="shared" si="2"/>
        <v>51</v>
      </c>
      <c r="B56" s="206">
        <v>400</v>
      </c>
      <c r="C56" s="73" t="s">
        <v>40</v>
      </c>
      <c r="D56" s="73" t="s">
        <v>35</v>
      </c>
      <c r="E56" s="85" t="s">
        <v>8</v>
      </c>
      <c r="F56" s="67">
        <f>SUM(G56:AD56)</f>
        <v>2</v>
      </c>
      <c r="G56" s="89"/>
      <c r="H56" s="90"/>
      <c r="I56" s="90"/>
      <c r="J56" s="89">
        <v>0</v>
      </c>
      <c r="K56" s="90">
        <v>0</v>
      </c>
      <c r="L56" s="95">
        <v>2</v>
      </c>
      <c r="M56" s="117"/>
      <c r="N56" s="116"/>
      <c r="O56" s="116"/>
      <c r="P56" s="117"/>
      <c r="Q56" s="116"/>
      <c r="R56" s="118"/>
      <c r="S56" s="117"/>
      <c r="T56" s="116"/>
      <c r="U56" s="118"/>
      <c r="V56" s="119"/>
      <c r="W56" s="103"/>
      <c r="X56" s="103"/>
      <c r="Y56" s="119"/>
      <c r="Z56" s="103"/>
      <c r="AA56" s="103"/>
      <c r="AB56" s="119"/>
      <c r="AC56" s="103"/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25"/>
      <c r="FI56" s="25"/>
      <c r="FJ56" s="25"/>
      <c r="FK56" s="25"/>
      <c r="FL56" s="25"/>
      <c r="FM56" s="25"/>
      <c r="FN56" s="25"/>
      <c r="FO56" s="25"/>
    </row>
    <row r="57" spans="1:171" s="148" customFormat="1" ht="12.75">
      <c r="A57" s="70">
        <f t="shared" si="2"/>
        <v>52</v>
      </c>
      <c r="B57" s="182">
        <v>352</v>
      </c>
      <c r="C57" s="182" t="s">
        <v>409</v>
      </c>
      <c r="D57" s="182" t="s">
        <v>408</v>
      </c>
      <c r="E57" s="183" t="s">
        <v>8</v>
      </c>
      <c r="F57" s="54">
        <f>SUM(G57:AD57)</f>
        <v>2</v>
      </c>
      <c r="G57" s="87"/>
      <c r="H57" s="26"/>
      <c r="I57" s="26"/>
      <c r="J57" s="87">
        <v>2</v>
      </c>
      <c r="K57" s="26">
        <v>0</v>
      </c>
      <c r="L57" s="93">
        <v>0</v>
      </c>
      <c r="M57" s="87"/>
      <c r="N57" s="26"/>
      <c r="O57" s="26"/>
      <c r="P57" s="110"/>
      <c r="Q57" s="99"/>
      <c r="R57" s="111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25"/>
      <c r="FI57" s="25"/>
      <c r="FJ57" s="25"/>
      <c r="FK57" s="25"/>
      <c r="FL57" s="25"/>
      <c r="FM57" s="25"/>
      <c r="FN57" s="25"/>
      <c r="FO57" s="25"/>
    </row>
    <row r="58" spans="1:171" s="148" customFormat="1" ht="12.75">
      <c r="A58" s="70">
        <f t="shared" si="2"/>
        <v>53</v>
      </c>
      <c r="B58" s="182">
        <v>121</v>
      </c>
      <c r="C58" s="182" t="s">
        <v>201</v>
      </c>
      <c r="D58" s="182" t="s">
        <v>117</v>
      </c>
      <c r="E58" s="183" t="s">
        <v>8</v>
      </c>
      <c r="F58" s="54">
        <f>SUM(G58:AD58)</f>
        <v>2</v>
      </c>
      <c r="G58" s="87"/>
      <c r="H58" s="26"/>
      <c r="I58" s="26"/>
      <c r="J58" s="87">
        <v>0</v>
      </c>
      <c r="K58" s="26">
        <v>2</v>
      </c>
      <c r="L58" s="93">
        <v>0</v>
      </c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25"/>
      <c r="FI58" s="25"/>
      <c r="FJ58" s="25"/>
      <c r="FK58" s="25"/>
      <c r="FL58" s="25"/>
      <c r="FM58" s="25"/>
      <c r="FN58" s="25"/>
      <c r="FO58" s="25"/>
    </row>
    <row r="59" spans="1:171" s="148" customFormat="1" ht="12.75">
      <c r="A59" s="70">
        <f t="shared" si="2"/>
        <v>54</v>
      </c>
      <c r="B59" s="16">
        <v>575</v>
      </c>
      <c r="C59" s="16" t="s">
        <v>155</v>
      </c>
      <c r="D59" s="16" t="s">
        <v>350</v>
      </c>
      <c r="E59" s="83" t="s">
        <v>8</v>
      </c>
      <c r="F59" s="54">
        <f>SUM(G59:AD59)</f>
        <v>2</v>
      </c>
      <c r="G59" s="87">
        <v>0</v>
      </c>
      <c r="H59" s="26">
        <v>0</v>
      </c>
      <c r="I59" s="26">
        <v>2</v>
      </c>
      <c r="J59" s="87"/>
      <c r="K59" s="26"/>
      <c r="L59" s="93"/>
      <c r="M59" s="110"/>
      <c r="N59" s="99"/>
      <c r="O59" s="99"/>
      <c r="P59" s="110"/>
      <c r="Q59" s="99"/>
      <c r="R59" s="99"/>
      <c r="S59" s="110"/>
      <c r="T59" s="99"/>
      <c r="U59" s="111"/>
      <c r="V59" s="110"/>
      <c r="W59" s="99"/>
      <c r="X59" s="99"/>
      <c r="Y59" s="110"/>
      <c r="Z59" s="99"/>
      <c r="AA59" s="111"/>
      <c r="AB59" s="110"/>
      <c r="AC59" s="99"/>
      <c r="AD59" s="111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25"/>
      <c r="FI59" s="25"/>
      <c r="FJ59" s="25"/>
      <c r="FK59" s="25"/>
      <c r="FL59" s="25"/>
      <c r="FM59" s="25"/>
      <c r="FN59" s="25"/>
      <c r="FO59" s="25"/>
    </row>
    <row r="60" spans="1:171" s="148" customFormat="1" ht="13.5" thickBot="1">
      <c r="A60" s="71">
        <f t="shared" si="2"/>
        <v>55</v>
      </c>
      <c r="B60" s="185">
        <v>300</v>
      </c>
      <c r="C60" s="185" t="s">
        <v>72</v>
      </c>
      <c r="D60" s="185" t="s">
        <v>66</v>
      </c>
      <c r="E60" s="186" t="s">
        <v>8</v>
      </c>
      <c r="F60" s="56">
        <f>SUM(G60:AD60)</f>
        <v>1</v>
      </c>
      <c r="G60" s="88"/>
      <c r="H60" s="27"/>
      <c r="I60" s="27"/>
      <c r="J60" s="88">
        <v>1</v>
      </c>
      <c r="K60" s="27">
        <v>0</v>
      </c>
      <c r="L60" s="94">
        <v>0</v>
      </c>
      <c r="M60" s="112"/>
      <c r="N60" s="101"/>
      <c r="O60" s="101"/>
      <c r="P60" s="112"/>
      <c r="Q60" s="101"/>
      <c r="R60" s="115"/>
      <c r="S60" s="112"/>
      <c r="T60" s="101"/>
      <c r="U60" s="115"/>
      <c r="V60" s="112"/>
      <c r="W60" s="101"/>
      <c r="X60" s="101"/>
      <c r="Y60" s="112"/>
      <c r="Z60" s="101"/>
      <c r="AA60" s="115"/>
      <c r="AB60" s="112"/>
      <c r="AC60" s="101"/>
      <c r="AD60" s="115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25"/>
      <c r="FI60" s="25"/>
      <c r="FJ60" s="25"/>
      <c r="FK60" s="25"/>
      <c r="FL60" s="25"/>
      <c r="FM60" s="25"/>
      <c r="FN60" s="25"/>
      <c r="FO60" s="25"/>
    </row>
    <row r="61" spans="1:171" s="148" customFormat="1" ht="12.75">
      <c r="A61" s="72">
        <f>+A60+1</f>
        <v>56</v>
      </c>
      <c r="B61" s="73">
        <v>366</v>
      </c>
      <c r="C61" s="269" t="s">
        <v>125</v>
      </c>
      <c r="D61" s="269" t="s">
        <v>432</v>
      </c>
      <c r="E61" s="270" t="s">
        <v>8</v>
      </c>
      <c r="F61" s="67">
        <f>SUM(G61:AD61)</f>
        <v>1</v>
      </c>
      <c r="G61" s="89"/>
      <c r="H61" s="90"/>
      <c r="I61" s="90"/>
      <c r="J61" s="89"/>
      <c r="K61" s="90"/>
      <c r="L61" s="95"/>
      <c r="M61" s="89">
        <v>0</v>
      </c>
      <c r="N61" s="90">
        <v>0</v>
      </c>
      <c r="O61" s="90">
        <v>1</v>
      </c>
      <c r="P61" s="117"/>
      <c r="Q61" s="116"/>
      <c r="R61" s="118"/>
      <c r="S61" s="117"/>
      <c r="T61" s="116"/>
      <c r="U61" s="118"/>
      <c r="V61" s="119"/>
      <c r="W61" s="103"/>
      <c r="X61" s="103"/>
      <c r="Y61" s="119"/>
      <c r="Z61" s="103"/>
      <c r="AA61" s="103"/>
      <c r="AB61" s="119"/>
      <c r="AC61" s="103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25"/>
      <c r="FI61" s="25"/>
      <c r="FJ61" s="25"/>
      <c r="FK61" s="25"/>
      <c r="FL61" s="25"/>
      <c r="FM61" s="25"/>
      <c r="FN61" s="25"/>
      <c r="FO61" s="25"/>
    </row>
    <row r="62" spans="1:171" s="148" customFormat="1" ht="12.75">
      <c r="A62" s="70">
        <f>+A61+1</f>
        <v>57</v>
      </c>
      <c r="B62" s="204"/>
      <c r="C62" s="261"/>
      <c r="D62" s="261"/>
      <c r="E62" s="83" t="s">
        <v>8</v>
      </c>
      <c r="F62" s="54">
        <f>SUM(G62:AD62)</f>
        <v>0</v>
      </c>
      <c r="G62" s="87"/>
      <c r="H62" s="26"/>
      <c r="I62" s="26"/>
      <c r="J62" s="87"/>
      <c r="K62" s="26"/>
      <c r="L62" s="93"/>
      <c r="M62" s="110"/>
      <c r="N62" s="99"/>
      <c r="O62" s="99"/>
      <c r="P62" s="110"/>
      <c r="Q62" s="99"/>
      <c r="R62" s="111"/>
      <c r="S62" s="110"/>
      <c r="T62" s="99"/>
      <c r="U62" s="111"/>
      <c r="V62" s="110"/>
      <c r="W62" s="99"/>
      <c r="X62" s="99"/>
      <c r="Y62" s="110"/>
      <c r="Z62" s="99"/>
      <c r="AA62" s="111"/>
      <c r="AB62" s="110"/>
      <c r="AC62" s="99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25"/>
      <c r="FI62" s="25"/>
      <c r="FJ62" s="25"/>
      <c r="FK62" s="25"/>
      <c r="FL62" s="25"/>
      <c r="FM62" s="25"/>
      <c r="FN62" s="25"/>
      <c r="FO62" s="25"/>
    </row>
    <row r="63" spans="1:171" s="148" customFormat="1" ht="12.75">
      <c r="A63" s="70">
        <f>+A62+1</f>
        <v>58</v>
      </c>
      <c r="B63" s="204"/>
      <c r="C63" s="16"/>
      <c r="D63" s="16"/>
      <c r="E63" s="83" t="s">
        <v>8</v>
      </c>
      <c r="F63" s="54">
        <f>SUM(G63:AD63)</f>
        <v>0</v>
      </c>
      <c r="G63" s="87"/>
      <c r="H63" s="26"/>
      <c r="I63" s="26"/>
      <c r="J63" s="87"/>
      <c r="K63" s="26"/>
      <c r="L63" s="93"/>
      <c r="M63" s="110"/>
      <c r="N63" s="99"/>
      <c r="O63" s="99"/>
      <c r="P63" s="110"/>
      <c r="Q63" s="99"/>
      <c r="R63" s="99"/>
      <c r="S63" s="110"/>
      <c r="T63" s="99"/>
      <c r="U63" s="111"/>
      <c r="V63" s="110"/>
      <c r="W63" s="99"/>
      <c r="X63" s="99"/>
      <c r="Y63" s="110"/>
      <c r="Z63" s="99"/>
      <c r="AA63" s="111"/>
      <c r="AB63" s="110"/>
      <c r="AC63" s="99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25"/>
      <c r="FI63" s="25"/>
      <c r="FJ63" s="25"/>
      <c r="FK63" s="25"/>
      <c r="FL63" s="25"/>
      <c r="FM63" s="25"/>
      <c r="FN63" s="25"/>
      <c r="FO63" s="25"/>
    </row>
    <row r="64" spans="1:171" s="148" customFormat="1" ht="12.75">
      <c r="A64" s="70">
        <f>+A63+1</f>
        <v>59</v>
      </c>
      <c r="B64" s="182"/>
      <c r="C64" s="182"/>
      <c r="D64" s="182"/>
      <c r="E64" s="183" t="s">
        <v>8</v>
      </c>
      <c r="F64" s="54">
        <f>SUM(G64:AD64)</f>
        <v>0</v>
      </c>
      <c r="G64" s="87"/>
      <c r="H64" s="26"/>
      <c r="I64" s="26"/>
      <c r="J64" s="87"/>
      <c r="K64" s="26"/>
      <c r="L64" s="93"/>
      <c r="M64" s="87"/>
      <c r="N64" s="26"/>
      <c r="O64" s="26"/>
      <c r="P64" s="110"/>
      <c r="Q64" s="99"/>
      <c r="R64" s="99"/>
      <c r="S64" s="110"/>
      <c r="T64" s="99"/>
      <c r="U64" s="111"/>
      <c r="V64" s="110"/>
      <c r="W64" s="99"/>
      <c r="X64" s="99"/>
      <c r="Y64" s="110"/>
      <c r="Z64" s="99"/>
      <c r="AA64" s="111"/>
      <c r="AB64" s="110"/>
      <c r="AC64" s="99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25"/>
      <c r="FI64" s="25"/>
      <c r="FJ64" s="25"/>
      <c r="FK64" s="25"/>
      <c r="FL64" s="25"/>
      <c r="FM64" s="25"/>
      <c r="FN64" s="25"/>
      <c r="FO64" s="25"/>
    </row>
    <row r="65" spans="1:171" s="148" customFormat="1" ht="13.5" thickBot="1">
      <c r="A65" s="71">
        <f>+A64+1</f>
        <v>60</v>
      </c>
      <c r="B65" s="205"/>
      <c r="C65" s="205"/>
      <c r="D65" s="205"/>
      <c r="E65" s="84" t="s">
        <v>8</v>
      </c>
      <c r="F65" s="56">
        <f>SUM(G65:AD65)</f>
        <v>0</v>
      </c>
      <c r="G65" s="138"/>
      <c r="H65" s="27"/>
      <c r="I65" s="139"/>
      <c r="J65" s="88"/>
      <c r="K65" s="27"/>
      <c r="L65" s="94"/>
      <c r="M65" s="112"/>
      <c r="N65" s="101"/>
      <c r="O65" s="101"/>
      <c r="P65" s="112"/>
      <c r="Q65" s="101"/>
      <c r="R65" s="115"/>
      <c r="S65" s="112"/>
      <c r="T65" s="101"/>
      <c r="U65" s="115"/>
      <c r="V65" s="112"/>
      <c r="W65" s="101"/>
      <c r="X65" s="101"/>
      <c r="Y65" s="112"/>
      <c r="Z65" s="101"/>
      <c r="AA65" s="115"/>
      <c r="AB65" s="112"/>
      <c r="AC65" s="101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25"/>
      <c r="FI65" s="25"/>
      <c r="FJ65" s="25"/>
      <c r="FK65" s="25"/>
      <c r="FL65" s="25"/>
      <c r="FM65" s="25"/>
      <c r="FN65" s="25"/>
      <c r="FO65" s="25"/>
    </row>
    <row r="66" spans="1:30" ht="13.5" thickBot="1">
      <c r="A66" s="149"/>
      <c r="B66" s="150"/>
      <c r="C66" s="150" t="s">
        <v>83</v>
      </c>
      <c r="D66" s="150"/>
      <c r="E66" s="13"/>
      <c r="F66" s="151">
        <f>SUM(G66:AD66)</f>
        <v>0</v>
      </c>
      <c r="G66" s="152"/>
      <c r="H66" s="153"/>
      <c r="I66" s="153"/>
      <c r="J66" s="152"/>
      <c r="K66" s="153"/>
      <c r="L66" s="153"/>
      <c r="M66" s="152"/>
      <c r="N66" s="153"/>
      <c r="O66" s="153"/>
      <c r="P66" s="152"/>
      <c r="Q66" s="153"/>
      <c r="R66" s="153"/>
      <c r="S66" s="152"/>
      <c r="T66" s="153"/>
      <c r="U66" s="153"/>
      <c r="V66" s="152"/>
      <c r="W66" s="153"/>
      <c r="X66" s="153"/>
      <c r="Y66" s="152"/>
      <c r="Z66" s="153"/>
      <c r="AA66" s="153"/>
      <c r="AB66" s="152"/>
      <c r="AC66" s="153"/>
      <c r="AD66" s="153"/>
    </row>
    <row r="67" spans="1:30" ht="13.5" thickBot="1">
      <c r="A67" s="158"/>
      <c r="B67" s="159"/>
      <c r="C67" s="160" t="s">
        <v>8</v>
      </c>
      <c r="D67" s="159" t="s">
        <v>8</v>
      </c>
      <c r="E67" s="161" t="s">
        <v>8</v>
      </c>
      <c r="F67" s="162"/>
      <c r="G67" s="163">
        <f aca="true" t="shared" si="3" ref="G67:AD67">SUM(G5:G66)-221</f>
        <v>0</v>
      </c>
      <c r="H67" s="160">
        <f t="shared" si="3"/>
        <v>0</v>
      </c>
      <c r="I67" s="160">
        <f t="shared" si="3"/>
        <v>0</v>
      </c>
      <c r="J67" s="163">
        <f t="shared" si="3"/>
        <v>0</v>
      </c>
      <c r="K67" s="160">
        <f t="shared" si="3"/>
        <v>0</v>
      </c>
      <c r="L67" s="160">
        <f t="shared" si="3"/>
        <v>0</v>
      </c>
      <c r="M67" s="163">
        <f t="shared" si="3"/>
        <v>0</v>
      </c>
      <c r="N67" s="160">
        <f t="shared" si="3"/>
        <v>0</v>
      </c>
      <c r="O67" s="160">
        <f t="shared" si="3"/>
        <v>0</v>
      </c>
      <c r="P67" s="163">
        <f t="shared" si="3"/>
        <v>-221</v>
      </c>
      <c r="Q67" s="160">
        <f t="shared" si="3"/>
        <v>-221</v>
      </c>
      <c r="R67" s="160">
        <f t="shared" si="3"/>
        <v>-221</v>
      </c>
      <c r="S67" s="163">
        <f t="shared" si="3"/>
        <v>-221</v>
      </c>
      <c r="T67" s="160">
        <f t="shared" si="3"/>
        <v>-221</v>
      </c>
      <c r="U67" s="160">
        <f t="shared" si="3"/>
        <v>-221</v>
      </c>
      <c r="V67" s="163">
        <f t="shared" si="3"/>
        <v>-221</v>
      </c>
      <c r="W67" s="160">
        <f t="shared" si="3"/>
        <v>-221</v>
      </c>
      <c r="X67" s="160">
        <f t="shared" si="3"/>
        <v>-221</v>
      </c>
      <c r="Y67" s="163">
        <f t="shared" si="3"/>
        <v>-221</v>
      </c>
      <c r="Z67" s="160">
        <f t="shared" si="3"/>
        <v>-221</v>
      </c>
      <c r="AA67" s="160">
        <f t="shared" si="3"/>
        <v>-221</v>
      </c>
      <c r="AB67" s="163">
        <f t="shared" si="3"/>
        <v>-221</v>
      </c>
      <c r="AC67" s="160">
        <f t="shared" si="3"/>
        <v>-221</v>
      </c>
      <c r="AD67" s="160">
        <f t="shared" si="3"/>
        <v>-221</v>
      </c>
    </row>
    <row r="68" spans="2:6" s="148" customFormat="1" ht="12.75">
      <c r="B68" s="146"/>
      <c r="C68" s="147"/>
      <c r="D68" s="146"/>
      <c r="F68" s="146"/>
    </row>
    <row r="69" spans="2:6" s="148" customFormat="1" ht="12.75">
      <c r="B69" s="146"/>
      <c r="C69" s="147"/>
      <c r="D69" s="146"/>
      <c r="F69" s="146"/>
    </row>
    <row r="70" spans="2:6" s="148" customFormat="1" ht="12.75">
      <c r="B70" s="146"/>
      <c r="C70" s="147"/>
      <c r="D70" s="146"/>
      <c r="F70" s="146"/>
    </row>
    <row r="71" spans="2:6" s="148" customFormat="1" ht="12.75">
      <c r="B71" s="146"/>
      <c r="C71" s="147"/>
      <c r="D71" s="146"/>
      <c r="F71" s="146"/>
    </row>
    <row r="72" spans="2:6" s="148" customFormat="1" ht="12.75">
      <c r="B72" s="146"/>
      <c r="C72" s="147"/>
      <c r="D72" s="146"/>
      <c r="F72" s="146"/>
    </row>
    <row r="73" spans="2:6" s="148" customFormat="1" ht="12.75">
      <c r="B73" s="146"/>
      <c r="C73" s="147"/>
      <c r="D73" s="146"/>
      <c r="F73" s="146"/>
    </row>
    <row r="74" spans="2:6" s="148" customFormat="1" ht="12.75">
      <c r="B74" s="146"/>
      <c r="C74" s="147"/>
      <c r="D74" s="146"/>
      <c r="F74" s="146"/>
    </row>
    <row r="75" spans="2:6" s="148" customFormat="1" ht="12.75">
      <c r="B75" s="146"/>
      <c r="C75" s="147"/>
      <c r="D75" s="146"/>
      <c r="F75" s="146"/>
    </row>
    <row r="76" spans="2:6" s="148" customFormat="1" ht="12.75">
      <c r="B76" s="146"/>
      <c r="C76" s="147"/>
      <c r="D76" s="146"/>
      <c r="F76" s="146"/>
    </row>
    <row r="77" spans="2:6" s="148" customFormat="1" ht="12.75">
      <c r="B77" s="146"/>
      <c r="C77" s="147"/>
      <c r="D77" s="146"/>
      <c r="F77" s="146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37">
    <mergeCell ref="AB3:AD3"/>
    <mergeCell ref="G3:I3"/>
    <mergeCell ref="J3:L3"/>
    <mergeCell ref="M3:O3"/>
    <mergeCell ref="P3:R3"/>
    <mergeCell ref="S3:U3"/>
    <mergeCell ref="V3:X3"/>
    <mergeCell ref="P1:R1"/>
    <mergeCell ref="AB1:AD1"/>
    <mergeCell ref="S1:U1"/>
    <mergeCell ref="V1:X1"/>
    <mergeCell ref="Y1:AA1"/>
    <mergeCell ref="Y4:AA4"/>
    <mergeCell ref="V4:X4"/>
    <mergeCell ref="V2:X2"/>
    <mergeCell ref="Y2:AA2"/>
    <mergeCell ref="Y3:AA3"/>
    <mergeCell ref="C5:D5"/>
    <mergeCell ref="B1:F1"/>
    <mergeCell ref="A4:C4"/>
    <mergeCell ref="D4:F4"/>
    <mergeCell ref="A2:F2"/>
    <mergeCell ref="M1:O1"/>
    <mergeCell ref="J2:L2"/>
    <mergeCell ref="J1:L1"/>
    <mergeCell ref="G1:I1"/>
    <mergeCell ref="G2:I2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</mergeCells>
  <conditionalFormatting sqref="G35:I35 G32:I32 G36:AD65">
    <cfRule type="cellIs" priority="4" dxfId="2" operator="equal" stopIfTrue="1">
      <formula>25</formula>
    </cfRule>
    <cfRule type="cellIs" priority="5" dxfId="1" operator="equal" stopIfTrue="1">
      <formula>22</formula>
    </cfRule>
    <cfRule type="cellIs" priority="6" dxfId="0" operator="equal" stopIfTrue="1">
      <formula>20</formula>
    </cfRule>
  </conditionalFormatting>
  <conditionalFormatting sqref="G20:I31 G33:I34 M6:AD35 J20:L35">
    <cfRule type="cellIs" priority="7" dxfId="51" operator="equal" stopIfTrue="1">
      <formula>22</formula>
    </cfRule>
    <cfRule type="cellIs" priority="8" dxfId="4" operator="equal" stopIfTrue="1">
      <formula>25</formula>
    </cfRule>
    <cfRule type="cellIs" priority="9" dxfId="0" operator="equal" stopIfTrue="1">
      <formula>20</formula>
    </cfRule>
  </conditionalFormatting>
  <conditionalFormatting sqref="G6:L19">
    <cfRule type="cellIs" priority="10" dxfId="5" operator="equal" stopIfTrue="1">
      <formula>22</formula>
    </cfRule>
    <cfRule type="cellIs" priority="11" dxfId="4" operator="equal" stopIfTrue="1">
      <formula>25</formula>
    </cfRule>
    <cfRule type="cellIs" priority="12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D105"/>
  <sheetViews>
    <sheetView showGridLines="0" zoomScale="75" zoomScaleNormal="75" zoomScalePageLayoutView="0" workbookViewId="0" topLeftCell="A1">
      <selection activeCell="D6" sqref="D6"/>
    </sheetView>
  </sheetViews>
  <sheetFormatPr defaultColWidth="0" defaultRowHeight="12.75" zeroHeight="1"/>
  <cols>
    <col min="1" max="1" width="5.140625" style="14" customWidth="1"/>
    <col min="2" max="2" width="8.28125" style="2" customWidth="1"/>
    <col min="3" max="3" width="8.57421875" style="3" customWidth="1"/>
    <col min="4" max="4" width="12.00390625" style="2" customWidth="1"/>
    <col min="5" max="5" width="12.8515625" style="14" customWidth="1"/>
    <col min="6" max="6" width="7.8515625" style="2" customWidth="1"/>
    <col min="7" max="30" width="5.7109375" style="14" customWidth="1"/>
    <col min="31" max="16384" width="9.140625" style="14" hidden="1" customWidth="1"/>
  </cols>
  <sheetData>
    <row r="1" spans="1:30" s="251" customFormat="1" ht="25.5" thickBot="1">
      <c r="A1" s="249" t="s">
        <v>86</v>
      </c>
      <c r="B1" s="319" t="str">
        <f>+'A Mx1'!B1:F1</f>
        <v>Rethink </v>
      </c>
      <c r="C1" s="319"/>
      <c r="D1" s="319"/>
      <c r="E1" s="319"/>
      <c r="F1" s="320"/>
      <c r="G1" s="315" t="s">
        <v>0</v>
      </c>
      <c r="H1" s="316"/>
      <c r="I1" s="317"/>
      <c r="J1" s="312" t="s">
        <v>1</v>
      </c>
      <c r="K1" s="313"/>
      <c r="L1" s="314"/>
      <c r="M1" s="312" t="s">
        <v>2</v>
      </c>
      <c r="N1" s="313"/>
      <c r="O1" s="314"/>
      <c r="P1" s="312" t="s">
        <v>3</v>
      </c>
      <c r="Q1" s="313"/>
      <c r="R1" s="314"/>
      <c r="S1" s="312" t="s">
        <v>4</v>
      </c>
      <c r="T1" s="313"/>
      <c r="U1" s="314"/>
      <c r="V1" s="312" t="s">
        <v>5</v>
      </c>
      <c r="W1" s="313"/>
      <c r="X1" s="314"/>
      <c r="Y1" s="312" t="s">
        <v>6</v>
      </c>
      <c r="Z1" s="313"/>
      <c r="AA1" s="314"/>
      <c r="AB1" s="312" t="s">
        <v>7</v>
      </c>
      <c r="AC1" s="313"/>
      <c r="AD1" s="314"/>
    </row>
    <row r="2" spans="1:30" s="256" customFormat="1" ht="12.75">
      <c r="A2" s="322" t="s">
        <v>340</v>
      </c>
      <c r="B2" s="336"/>
      <c r="C2" s="336"/>
      <c r="D2" s="336"/>
      <c r="E2" s="336"/>
      <c r="F2" s="337"/>
      <c r="G2" s="327" t="str">
        <f>+'A Mx1'!G2</f>
        <v>24th March</v>
      </c>
      <c r="H2" s="331"/>
      <c r="I2" s="332"/>
      <c r="J2" s="327" t="str">
        <f>+'A Mx1'!J2</f>
        <v>15th April</v>
      </c>
      <c r="K2" s="331"/>
      <c r="L2" s="332"/>
      <c r="M2" s="327" t="str">
        <f>+'A Mx1'!M2</f>
        <v>12th May</v>
      </c>
      <c r="N2" s="331"/>
      <c r="O2" s="332"/>
      <c r="P2" s="327" t="str">
        <f>+'A Mx1'!P2</f>
        <v>17th June</v>
      </c>
      <c r="Q2" s="331"/>
      <c r="R2" s="332"/>
      <c r="S2" s="327" t="str">
        <f>+'A Mx1'!S2</f>
        <v>14th July</v>
      </c>
      <c r="T2" s="331"/>
      <c r="U2" s="332"/>
      <c r="V2" s="323" t="str">
        <f>+'A Mx1'!V2</f>
        <v>5th Aug</v>
      </c>
      <c r="W2" s="333"/>
      <c r="X2" s="334"/>
      <c r="Y2" s="323" t="str">
        <f>+'A Mx1'!Y2</f>
        <v>1st Sept</v>
      </c>
      <c r="Z2" s="333"/>
      <c r="AA2" s="334"/>
      <c r="AB2" s="323" t="str">
        <f>+'A Mx1'!AB2</f>
        <v>16th Sept</v>
      </c>
      <c r="AC2" s="333"/>
      <c r="AD2" s="334"/>
    </row>
    <row r="3" spans="1:30" s="256" customFormat="1" ht="12.75">
      <c r="A3" s="272"/>
      <c r="B3" s="275"/>
      <c r="C3" s="275"/>
      <c r="D3" s="275"/>
      <c r="E3" s="275"/>
      <c r="F3" s="282"/>
      <c r="G3" s="321" t="str">
        <f>+'A Mx1'!G3:I3</f>
        <v>Killinchy</v>
      </c>
      <c r="H3" s="322"/>
      <c r="I3" s="326"/>
      <c r="J3" s="321" t="str">
        <f>+'A Mx1'!J3:L3</f>
        <v>Fastlane</v>
      </c>
      <c r="K3" s="322"/>
      <c r="L3" s="326"/>
      <c r="M3" s="321" t="str">
        <f>+'A Mx1'!M3:O3</f>
        <v>Cookstown</v>
      </c>
      <c r="N3" s="322"/>
      <c r="O3" s="326"/>
      <c r="P3" s="321" t="str">
        <f>+'A Mx1'!P3:R3</f>
        <v>Kilcurry</v>
      </c>
      <c r="Q3" s="322"/>
      <c r="R3" s="326"/>
      <c r="S3" s="321" t="str">
        <f>+'A Mx1'!S3:U3</f>
        <v>Knock</v>
      </c>
      <c r="T3" s="322"/>
      <c r="U3" s="326"/>
      <c r="V3" s="321" t="str">
        <f>+'A Mx1'!V3:X3</f>
        <v>Limerick</v>
      </c>
      <c r="W3" s="322"/>
      <c r="X3" s="326"/>
      <c r="Y3" s="321" t="str">
        <f>+'A Mx1'!Y3:AA3</f>
        <v>Mourne</v>
      </c>
      <c r="Z3" s="322"/>
      <c r="AA3" s="326"/>
      <c r="AB3" s="321" t="str">
        <f>+'A Mx1'!AB3:AD3</f>
        <v>Wexford</v>
      </c>
      <c r="AC3" s="322"/>
      <c r="AD3" s="326"/>
    </row>
    <row r="4" spans="1:30" s="253" customFormat="1" ht="13.5" thickBot="1">
      <c r="A4" s="322" t="s">
        <v>139</v>
      </c>
      <c r="B4" s="322"/>
      <c r="C4" s="322"/>
      <c r="D4" s="322" t="s">
        <v>78</v>
      </c>
      <c r="E4" s="322"/>
      <c r="F4" s="322"/>
      <c r="G4" s="309" t="str">
        <f>+'A Mx1'!G4</f>
        <v>Dowpatrick</v>
      </c>
      <c r="H4" s="329"/>
      <c r="I4" s="330"/>
      <c r="J4" s="309" t="str">
        <f>+'A Mx1'!J4</f>
        <v>Doon</v>
      </c>
      <c r="K4" s="329"/>
      <c r="L4" s="330"/>
      <c r="M4" s="309" t="str">
        <f>+'A Mx1'!M4</f>
        <v>Desertmartin</v>
      </c>
      <c r="N4" s="329"/>
      <c r="O4" s="330"/>
      <c r="P4" s="309" t="str">
        <f>+'A Mx1'!P4</f>
        <v>Dundalk</v>
      </c>
      <c r="Q4" s="329"/>
      <c r="R4" s="330"/>
      <c r="S4" s="309" t="str">
        <f>+'A Mx1'!S4</f>
        <v>Seaforde D1</v>
      </c>
      <c r="T4" s="329"/>
      <c r="U4" s="330"/>
      <c r="V4" s="309" t="str">
        <f>+'A Mx1'!V4</f>
        <v>Birdhill</v>
      </c>
      <c r="W4" s="329"/>
      <c r="X4" s="330"/>
      <c r="Y4" s="309" t="str">
        <f>+'A Mx1'!Y4</f>
        <v>Seaforde D2</v>
      </c>
      <c r="Z4" s="329"/>
      <c r="AA4" s="330"/>
      <c r="AB4" s="309" t="str">
        <f>+'A Mx1'!AB4</f>
        <v>Clonroche</v>
      </c>
      <c r="AC4" s="329"/>
      <c r="AD4" s="330"/>
    </row>
    <row r="5" spans="1:30" s="47" customFormat="1" ht="13.5" thickBot="1">
      <c r="A5" s="74" t="s">
        <v>9</v>
      </c>
      <c r="B5" s="75" t="s">
        <v>10</v>
      </c>
      <c r="C5" s="338" t="s">
        <v>11</v>
      </c>
      <c r="D5" s="338"/>
      <c r="E5" s="75" t="s">
        <v>12</v>
      </c>
      <c r="F5" s="68" t="s">
        <v>13</v>
      </c>
      <c r="G5" s="51" t="s">
        <v>14</v>
      </c>
      <c r="H5" s="52" t="s">
        <v>15</v>
      </c>
      <c r="I5" s="52" t="s">
        <v>137</v>
      </c>
      <c r="J5" s="51" t="s">
        <v>14</v>
      </c>
      <c r="K5" s="52" t="s">
        <v>15</v>
      </c>
      <c r="L5" s="52" t="s">
        <v>137</v>
      </c>
      <c r="M5" s="51" t="s">
        <v>14</v>
      </c>
      <c r="N5" s="52" t="s">
        <v>15</v>
      </c>
      <c r="O5" s="52" t="s">
        <v>137</v>
      </c>
      <c r="P5" s="51" t="s">
        <v>14</v>
      </c>
      <c r="Q5" s="52" t="s">
        <v>15</v>
      </c>
      <c r="R5" s="52" t="s">
        <v>137</v>
      </c>
      <c r="S5" s="51" t="s">
        <v>14</v>
      </c>
      <c r="T5" s="52" t="s">
        <v>15</v>
      </c>
      <c r="U5" s="52" t="s">
        <v>137</v>
      </c>
      <c r="V5" s="51" t="s">
        <v>14</v>
      </c>
      <c r="W5" s="52" t="s">
        <v>15</v>
      </c>
      <c r="X5" s="52" t="s">
        <v>137</v>
      </c>
      <c r="Y5" s="51" t="s">
        <v>14</v>
      </c>
      <c r="Z5" s="52" t="s">
        <v>15</v>
      </c>
      <c r="AA5" s="52" t="s">
        <v>137</v>
      </c>
      <c r="AB5" s="51" t="s">
        <v>14</v>
      </c>
      <c r="AC5" s="52" t="s">
        <v>15</v>
      </c>
      <c r="AD5" s="52" t="s">
        <v>137</v>
      </c>
    </row>
    <row r="6" spans="1:30" s="28" customFormat="1" ht="13.5" thickTop="1">
      <c r="A6" s="268">
        <v>1</v>
      </c>
      <c r="B6" s="97">
        <v>778</v>
      </c>
      <c r="C6" s="184" t="s">
        <v>358</v>
      </c>
      <c r="D6" s="184" t="s">
        <v>351</v>
      </c>
      <c r="E6" s="169" t="s">
        <v>8</v>
      </c>
      <c r="F6" s="53">
        <f>SUM(G6:AD6)</f>
        <v>216</v>
      </c>
      <c r="G6" s="237">
        <v>22</v>
      </c>
      <c r="H6" s="238">
        <v>22</v>
      </c>
      <c r="I6" s="239">
        <v>22</v>
      </c>
      <c r="J6" s="237">
        <v>25</v>
      </c>
      <c r="K6" s="238">
        <v>25</v>
      </c>
      <c r="L6" s="239">
        <v>25</v>
      </c>
      <c r="M6" s="105">
        <v>25</v>
      </c>
      <c r="N6" s="104">
        <v>25</v>
      </c>
      <c r="O6" s="104">
        <v>25</v>
      </c>
      <c r="P6" s="105"/>
      <c r="Q6" s="104"/>
      <c r="R6" s="106"/>
      <c r="S6" s="105"/>
      <c r="T6" s="104"/>
      <c r="U6" s="106"/>
      <c r="V6" s="107"/>
      <c r="W6" s="108"/>
      <c r="X6" s="108"/>
      <c r="Y6" s="107"/>
      <c r="Z6" s="108"/>
      <c r="AA6" s="109"/>
      <c r="AB6" s="107"/>
      <c r="AC6" s="108"/>
      <c r="AD6" s="109"/>
    </row>
    <row r="7" spans="1:30" s="25" customFormat="1" ht="12.75">
      <c r="A7" s="22">
        <v>2</v>
      </c>
      <c r="B7" s="184">
        <v>195</v>
      </c>
      <c r="C7" s="184" t="s">
        <v>211</v>
      </c>
      <c r="D7" s="184" t="s">
        <v>210</v>
      </c>
      <c r="E7" s="191" t="s">
        <v>8</v>
      </c>
      <c r="F7" s="54">
        <f>SUM(G7:AD7)</f>
        <v>158</v>
      </c>
      <c r="G7" s="87">
        <v>12</v>
      </c>
      <c r="H7" s="167">
        <v>15</v>
      </c>
      <c r="I7" s="93">
        <v>16</v>
      </c>
      <c r="J7" s="87">
        <v>16</v>
      </c>
      <c r="K7" s="26">
        <v>15</v>
      </c>
      <c r="L7" s="93">
        <v>20</v>
      </c>
      <c r="M7" s="110">
        <v>20</v>
      </c>
      <c r="N7" s="99">
        <v>22</v>
      </c>
      <c r="O7" s="99">
        <v>22</v>
      </c>
      <c r="P7" s="110"/>
      <c r="Q7" s="99"/>
      <c r="R7" s="111"/>
      <c r="S7" s="110"/>
      <c r="T7" s="99"/>
      <c r="U7" s="111"/>
      <c r="V7" s="110"/>
      <c r="W7" s="99"/>
      <c r="X7" s="99"/>
      <c r="Y7" s="110"/>
      <c r="Z7" s="99"/>
      <c r="AA7" s="99"/>
      <c r="AB7" s="110"/>
      <c r="AC7" s="99"/>
      <c r="AD7" s="111"/>
    </row>
    <row r="8" spans="1:30" s="25" customFormat="1" ht="12.75">
      <c r="A8" s="23">
        <f>+A7+1</f>
        <v>3</v>
      </c>
      <c r="B8" s="184">
        <v>740</v>
      </c>
      <c r="C8" s="184" t="s">
        <v>258</v>
      </c>
      <c r="D8" s="184" t="s">
        <v>257</v>
      </c>
      <c r="E8" s="191" t="s">
        <v>8</v>
      </c>
      <c r="F8" s="54">
        <f>SUM(G8:AD8)</f>
        <v>122</v>
      </c>
      <c r="G8" s="166">
        <v>14</v>
      </c>
      <c r="H8" s="167">
        <v>12</v>
      </c>
      <c r="I8" s="240">
        <v>14</v>
      </c>
      <c r="J8" s="87">
        <v>18</v>
      </c>
      <c r="K8" s="26">
        <v>20</v>
      </c>
      <c r="L8" s="93">
        <v>16</v>
      </c>
      <c r="M8" s="110">
        <v>11</v>
      </c>
      <c r="N8" s="99">
        <v>6</v>
      </c>
      <c r="O8" s="99">
        <v>11</v>
      </c>
      <c r="P8" s="87"/>
      <c r="Q8" s="26"/>
      <c r="R8" s="93"/>
      <c r="S8" s="110"/>
      <c r="T8" s="99"/>
      <c r="U8" s="111"/>
      <c r="V8" s="110"/>
      <c r="W8" s="99"/>
      <c r="X8" s="99"/>
      <c r="Y8" s="110"/>
      <c r="Z8" s="99"/>
      <c r="AA8" s="111"/>
      <c r="AB8" s="110"/>
      <c r="AC8" s="99"/>
      <c r="AD8" s="111"/>
    </row>
    <row r="9" spans="1:30" s="25" customFormat="1" ht="12.75">
      <c r="A9" s="23">
        <f>+A8+1</f>
        <v>4</v>
      </c>
      <c r="B9" s="184">
        <v>206</v>
      </c>
      <c r="C9" s="184" t="s">
        <v>26</v>
      </c>
      <c r="D9" s="184" t="s">
        <v>359</v>
      </c>
      <c r="E9" s="191" t="s">
        <v>8</v>
      </c>
      <c r="F9" s="54">
        <f>SUM(G9:AD9)</f>
        <v>102</v>
      </c>
      <c r="G9" s="87">
        <v>13</v>
      </c>
      <c r="H9" s="26">
        <v>16</v>
      </c>
      <c r="I9" s="240">
        <v>11</v>
      </c>
      <c r="J9" s="87"/>
      <c r="K9" s="26"/>
      <c r="L9" s="93"/>
      <c r="M9" s="110">
        <v>22</v>
      </c>
      <c r="N9" s="99">
        <v>20</v>
      </c>
      <c r="O9" s="99">
        <v>20</v>
      </c>
      <c r="P9" s="87"/>
      <c r="Q9" s="26"/>
      <c r="R9" s="93"/>
      <c r="S9" s="110"/>
      <c r="T9" s="99"/>
      <c r="U9" s="111"/>
      <c r="V9" s="110"/>
      <c r="W9" s="99"/>
      <c r="X9" s="99"/>
      <c r="Y9" s="110"/>
      <c r="Z9" s="99"/>
      <c r="AA9" s="111"/>
      <c r="AB9" s="110"/>
      <c r="AC9" s="99"/>
      <c r="AD9" s="111"/>
    </row>
    <row r="10" spans="1:30" s="25" customFormat="1" ht="13.5" thickBot="1">
      <c r="A10" s="24">
        <f>+A9+1</f>
        <v>5</v>
      </c>
      <c r="B10" s="24">
        <v>94</v>
      </c>
      <c r="C10" s="24" t="s">
        <v>85</v>
      </c>
      <c r="D10" s="24" t="s">
        <v>209</v>
      </c>
      <c r="E10" s="81" t="s">
        <v>8</v>
      </c>
      <c r="F10" s="56">
        <f>SUM(G10:AD10)</f>
        <v>98</v>
      </c>
      <c r="G10" s="88">
        <v>0</v>
      </c>
      <c r="H10" s="101">
        <v>10</v>
      </c>
      <c r="I10" s="94">
        <v>18</v>
      </c>
      <c r="J10" s="88">
        <v>14</v>
      </c>
      <c r="K10" s="27">
        <v>11</v>
      </c>
      <c r="L10" s="94">
        <v>18</v>
      </c>
      <c r="M10" s="112">
        <v>0</v>
      </c>
      <c r="N10" s="101">
        <v>14</v>
      </c>
      <c r="O10" s="101">
        <v>13</v>
      </c>
      <c r="P10" s="112"/>
      <c r="Q10" s="101"/>
      <c r="R10" s="115"/>
      <c r="S10" s="113"/>
      <c r="T10" s="102"/>
      <c r="U10" s="114"/>
      <c r="V10" s="112"/>
      <c r="W10" s="101"/>
      <c r="X10" s="101"/>
      <c r="Y10" s="112"/>
      <c r="Z10" s="101"/>
      <c r="AA10" s="115"/>
      <c r="AB10" s="112"/>
      <c r="AC10" s="101"/>
      <c r="AD10" s="115"/>
    </row>
    <row r="11" spans="1:30" s="25" customFormat="1" ht="12.75">
      <c r="A11" s="29">
        <f>+A10+1</f>
        <v>6</v>
      </c>
      <c r="B11" s="97">
        <v>88</v>
      </c>
      <c r="C11" s="97" t="s">
        <v>46</v>
      </c>
      <c r="D11" s="97" t="s">
        <v>130</v>
      </c>
      <c r="E11" s="169" t="s">
        <v>8</v>
      </c>
      <c r="F11" s="53">
        <f>SUM(G11:AD11)</f>
        <v>96</v>
      </c>
      <c r="G11" s="168">
        <v>10</v>
      </c>
      <c r="H11" s="13">
        <v>6</v>
      </c>
      <c r="I11" s="116">
        <v>13</v>
      </c>
      <c r="J11" s="241">
        <v>11</v>
      </c>
      <c r="K11" s="181">
        <v>14</v>
      </c>
      <c r="L11" s="242">
        <v>12</v>
      </c>
      <c r="M11" s="117">
        <v>12</v>
      </c>
      <c r="N11" s="116">
        <v>8</v>
      </c>
      <c r="O11" s="116">
        <v>10</v>
      </c>
      <c r="P11" s="117"/>
      <c r="Q11" s="116"/>
      <c r="R11" s="118"/>
      <c r="S11" s="119"/>
      <c r="T11" s="103"/>
      <c r="U11" s="120"/>
      <c r="V11" s="119"/>
      <c r="W11" s="103"/>
      <c r="X11" s="103"/>
      <c r="Y11" s="119"/>
      <c r="Z11" s="103"/>
      <c r="AA11" s="120"/>
      <c r="AB11" s="119"/>
      <c r="AC11" s="103"/>
      <c r="AD11" s="120"/>
    </row>
    <row r="12" spans="1:30" s="25" customFormat="1" ht="12.75">
      <c r="A12" s="23">
        <f aca="true" t="shared" si="0" ref="A12:A62">+A11+1</f>
        <v>7</v>
      </c>
      <c r="B12" s="23">
        <v>334</v>
      </c>
      <c r="C12" s="184" t="s">
        <v>36</v>
      </c>
      <c r="D12" s="184" t="s">
        <v>233</v>
      </c>
      <c r="E12" s="191" t="s">
        <v>8</v>
      </c>
      <c r="F12" s="54">
        <f>SUM(G12:AD12)</f>
        <v>94</v>
      </c>
      <c r="G12" s="87">
        <v>16</v>
      </c>
      <c r="H12" s="26">
        <v>14</v>
      </c>
      <c r="I12" s="26">
        <v>1</v>
      </c>
      <c r="J12" s="87">
        <v>20</v>
      </c>
      <c r="K12" s="26">
        <v>18</v>
      </c>
      <c r="L12" s="93">
        <v>14</v>
      </c>
      <c r="M12" s="87">
        <v>10</v>
      </c>
      <c r="N12" s="26">
        <v>0</v>
      </c>
      <c r="O12" s="26">
        <v>1</v>
      </c>
      <c r="P12" s="110"/>
      <c r="Q12" s="99"/>
      <c r="R12" s="111"/>
      <c r="S12" s="110"/>
      <c r="T12" s="99"/>
      <c r="U12" s="111"/>
      <c r="V12" s="110"/>
      <c r="W12" s="99"/>
      <c r="X12" s="99"/>
      <c r="Y12" s="110"/>
      <c r="Z12" s="99"/>
      <c r="AA12" s="111"/>
      <c r="AB12" s="110"/>
      <c r="AC12" s="99"/>
      <c r="AD12" s="111"/>
    </row>
    <row r="13" spans="1:30" s="25" customFormat="1" ht="12.75">
      <c r="A13" s="23">
        <f t="shared" si="0"/>
        <v>8</v>
      </c>
      <c r="B13" s="184">
        <v>886</v>
      </c>
      <c r="C13" s="184" t="s">
        <v>177</v>
      </c>
      <c r="D13" s="184" t="s">
        <v>143</v>
      </c>
      <c r="E13" s="191" t="s">
        <v>8</v>
      </c>
      <c r="F13" s="54">
        <f>SUM(G13:AD13)</f>
        <v>76</v>
      </c>
      <c r="G13" s="87">
        <v>11</v>
      </c>
      <c r="H13" s="26">
        <v>8</v>
      </c>
      <c r="I13" s="26">
        <v>7</v>
      </c>
      <c r="J13" s="87"/>
      <c r="K13" s="26"/>
      <c r="L13" s="93"/>
      <c r="M13" s="110">
        <v>18</v>
      </c>
      <c r="N13" s="99">
        <v>16</v>
      </c>
      <c r="O13" s="99">
        <v>16</v>
      </c>
      <c r="P13" s="110"/>
      <c r="Q13" s="99"/>
      <c r="R13" s="111"/>
      <c r="S13" s="110"/>
      <c r="T13" s="99"/>
      <c r="U13" s="111"/>
      <c r="V13" s="110"/>
      <c r="W13" s="99"/>
      <c r="X13" s="99"/>
      <c r="Y13" s="110"/>
      <c r="Z13" s="99"/>
      <c r="AA13" s="111"/>
      <c r="AB13" s="110"/>
      <c r="AC13" s="99"/>
      <c r="AD13" s="111"/>
    </row>
    <row r="14" spans="1:30" s="25" customFormat="1" ht="12.75">
      <c r="A14" s="23">
        <f t="shared" si="0"/>
        <v>9</v>
      </c>
      <c r="B14" s="23">
        <v>703</v>
      </c>
      <c r="C14" s="23" t="s">
        <v>159</v>
      </c>
      <c r="D14" s="23" t="s">
        <v>270</v>
      </c>
      <c r="E14" s="80" t="s">
        <v>8</v>
      </c>
      <c r="F14" s="54">
        <f>SUM(G14:AD14)</f>
        <v>75</v>
      </c>
      <c r="G14" s="87">
        <v>25</v>
      </c>
      <c r="H14" s="26">
        <v>25</v>
      </c>
      <c r="I14" s="26">
        <v>25</v>
      </c>
      <c r="J14" s="87"/>
      <c r="K14" s="26"/>
      <c r="L14" s="93"/>
      <c r="M14" s="87"/>
      <c r="N14" s="26"/>
      <c r="O14" s="26"/>
      <c r="P14" s="110"/>
      <c r="Q14" s="99"/>
      <c r="R14" s="111"/>
      <c r="S14" s="110"/>
      <c r="T14" s="99"/>
      <c r="U14" s="111"/>
      <c r="V14" s="110"/>
      <c r="W14" s="99"/>
      <c r="X14" s="99"/>
      <c r="Y14" s="110"/>
      <c r="Z14" s="99"/>
      <c r="AA14" s="111"/>
      <c r="AB14" s="110"/>
      <c r="AC14" s="99"/>
      <c r="AD14" s="111"/>
    </row>
    <row r="15" spans="1:30" s="25" customFormat="1" ht="13.5" thickBot="1">
      <c r="A15" s="24">
        <f t="shared" si="0"/>
        <v>10</v>
      </c>
      <c r="B15" s="190">
        <v>475</v>
      </c>
      <c r="C15" s="190" t="s">
        <v>397</v>
      </c>
      <c r="D15" s="190" t="s">
        <v>396</v>
      </c>
      <c r="E15" s="192" t="s">
        <v>8</v>
      </c>
      <c r="F15" s="56">
        <f>SUM(G15:AD15)</f>
        <v>75</v>
      </c>
      <c r="G15" s="88"/>
      <c r="H15" s="27"/>
      <c r="I15" s="27"/>
      <c r="J15" s="88">
        <v>22</v>
      </c>
      <c r="K15" s="27">
        <v>12</v>
      </c>
      <c r="L15" s="94">
        <v>9</v>
      </c>
      <c r="M15" s="112">
        <v>8</v>
      </c>
      <c r="N15" s="101">
        <v>18</v>
      </c>
      <c r="O15" s="101">
        <v>6</v>
      </c>
      <c r="P15" s="112"/>
      <c r="Q15" s="101"/>
      <c r="R15" s="115"/>
      <c r="S15" s="112"/>
      <c r="T15" s="101"/>
      <c r="U15" s="115"/>
      <c r="V15" s="112"/>
      <c r="W15" s="101"/>
      <c r="X15" s="101"/>
      <c r="Y15" s="112"/>
      <c r="Z15" s="101"/>
      <c r="AA15" s="115"/>
      <c r="AB15" s="112"/>
      <c r="AC15" s="101"/>
      <c r="AD15" s="115"/>
    </row>
    <row r="16" spans="1:30" s="25" customFormat="1" ht="12.75">
      <c r="A16" s="29">
        <f t="shared" si="0"/>
        <v>11</v>
      </c>
      <c r="B16" s="97">
        <v>4</v>
      </c>
      <c r="C16" s="97" t="s">
        <v>167</v>
      </c>
      <c r="D16" s="97" t="s">
        <v>169</v>
      </c>
      <c r="E16" s="169" t="s">
        <v>8</v>
      </c>
      <c r="F16" s="53">
        <f>SUM(G16:AD16)</f>
        <v>72</v>
      </c>
      <c r="G16" s="168">
        <v>2</v>
      </c>
      <c r="H16" s="13">
        <v>9</v>
      </c>
      <c r="I16" s="90">
        <v>3</v>
      </c>
      <c r="J16" s="89">
        <v>15</v>
      </c>
      <c r="K16" s="90">
        <v>22</v>
      </c>
      <c r="L16" s="95">
        <v>6</v>
      </c>
      <c r="M16" s="117">
        <v>0</v>
      </c>
      <c r="N16" s="116">
        <v>11</v>
      </c>
      <c r="O16" s="116">
        <v>4</v>
      </c>
      <c r="P16" s="117"/>
      <c r="Q16" s="116"/>
      <c r="R16" s="118"/>
      <c r="S16" s="117"/>
      <c r="T16" s="116"/>
      <c r="U16" s="118"/>
      <c r="V16" s="119"/>
      <c r="W16" s="103"/>
      <c r="X16" s="103"/>
      <c r="Y16" s="119"/>
      <c r="Z16" s="103"/>
      <c r="AA16" s="120"/>
      <c r="AB16" s="119"/>
      <c r="AC16" s="103"/>
      <c r="AD16" s="120"/>
    </row>
    <row r="17" spans="1:30" s="25" customFormat="1" ht="12.75">
      <c r="A17" s="23">
        <f t="shared" si="0"/>
        <v>12</v>
      </c>
      <c r="B17" s="184">
        <v>807</v>
      </c>
      <c r="C17" s="184" t="s">
        <v>240</v>
      </c>
      <c r="D17" s="184" t="s">
        <v>239</v>
      </c>
      <c r="E17" s="191" t="s">
        <v>8</v>
      </c>
      <c r="F17" s="54">
        <f>SUM(G17:AD17)</f>
        <v>71</v>
      </c>
      <c r="G17" s="166">
        <v>15</v>
      </c>
      <c r="H17" s="167">
        <v>11</v>
      </c>
      <c r="I17" s="26">
        <v>8</v>
      </c>
      <c r="J17" s="87"/>
      <c r="K17" s="26"/>
      <c r="L17" s="93"/>
      <c r="M17" s="110">
        <v>15</v>
      </c>
      <c r="N17" s="99">
        <v>13</v>
      </c>
      <c r="O17" s="99">
        <v>9</v>
      </c>
      <c r="P17" s="110"/>
      <c r="Q17" s="99"/>
      <c r="R17" s="111"/>
      <c r="S17" s="110"/>
      <c r="T17" s="99"/>
      <c r="U17" s="111"/>
      <c r="V17" s="110"/>
      <c r="W17" s="99"/>
      <c r="X17" s="99"/>
      <c r="Y17" s="110"/>
      <c r="Z17" s="99"/>
      <c r="AA17" s="111"/>
      <c r="AB17" s="110"/>
      <c r="AC17" s="99"/>
      <c r="AD17" s="111"/>
    </row>
    <row r="18" spans="1:30" s="25" customFormat="1" ht="12.75">
      <c r="A18" s="23">
        <f t="shared" si="0"/>
        <v>13</v>
      </c>
      <c r="B18" s="23">
        <v>318</v>
      </c>
      <c r="C18" s="184" t="s">
        <v>44</v>
      </c>
      <c r="D18" s="184" t="s">
        <v>142</v>
      </c>
      <c r="E18" s="191" t="s">
        <v>274</v>
      </c>
      <c r="F18" s="54">
        <f>SUM(G18:AD18)</f>
        <v>69</v>
      </c>
      <c r="G18" s="87"/>
      <c r="H18" s="26"/>
      <c r="I18" s="26"/>
      <c r="J18" s="87">
        <v>9</v>
      </c>
      <c r="K18" s="26">
        <v>16</v>
      </c>
      <c r="L18" s="93">
        <v>15</v>
      </c>
      <c r="M18" s="110">
        <v>14</v>
      </c>
      <c r="N18" s="99">
        <v>0</v>
      </c>
      <c r="O18" s="99">
        <v>15</v>
      </c>
      <c r="P18" s="110"/>
      <c r="Q18" s="99"/>
      <c r="R18" s="111"/>
      <c r="S18" s="110"/>
      <c r="T18" s="99"/>
      <c r="U18" s="111"/>
      <c r="V18" s="110"/>
      <c r="W18" s="99"/>
      <c r="X18" s="99"/>
      <c r="Y18" s="110"/>
      <c r="Z18" s="99"/>
      <c r="AA18" s="111"/>
      <c r="AB18" s="110"/>
      <c r="AC18" s="99"/>
      <c r="AD18" s="111"/>
    </row>
    <row r="19" spans="1:30" s="25" customFormat="1" ht="12.75">
      <c r="A19" s="23">
        <f t="shared" si="0"/>
        <v>14</v>
      </c>
      <c r="B19" s="184">
        <v>712</v>
      </c>
      <c r="C19" s="184" t="s">
        <v>36</v>
      </c>
      <c r="D19" s="184" t="s">
        <v>136</v>
      </c>
      <c r="E19" s="80" t="s">
        <v>264</v>
      </c>
      <c r="F19" s="54">
        <f>SUM(G19:AD19)</f>
        <v>60</v>
      </c>
      <c r="G19" s="166">
        <v>20</v>
      </c>
      <c r="H19" s="26">
        <v>20</v>
      </c>
      <c r="I19" s="26">
        <v>20</v>
      </c>
      <c r="J19" s="87"/>
      <c r="K19" s="26"/>
      <c r="L19" s="93"/>
      <c r="M19" s="110"/>
      <c r="N19" s="99"/>
      <c r="O19" s="99"/>
      <c r="P19" s="110"/>
      <c r="Q19" s="99"/>
      <c r="R19" s="111"/>
      <c r="S19" s="110"/>
      <c r="T19" s="99"/>
      <c r="U19" s="111"/>
      <c r="V19" s="110"/>
      <c r="W19" s="99"/>
      <c r="X19" s="99"/>
      <c r="Y19" s="110"/>
      <c r="Z19" s="99"/>
      <c r="AA19" s="111"/>
      <c r="AB19" s="110"/>
      <c r="AC19" s="99"/>
      <c r="AD19" s="111"/>
    </row>
    <row r="20" spans="1:30" s="25" customFormat="1" ht="13.5" thickBot="1">
      <c r="A20" s="24">
        <f t="shared" si="0"/>
        <v>15</v>
      </c>
      <c r="B20" s="24">
        <v>559</v>
      </c>
      <c r="C20" s="190" t="s">
        <v>34</v>
      </c>
      <c r="D20" s="190" t="s">
        <v>230</v>
      </c>
      <c r="E20" s="192" t="s">
        <v>8</v>
      </c>
      <c r="F20" s="56">
        <f>SUM(G20:AD20)</f>
        <v>55</v>
      </c>
      <c r="G20" s="88">
        <v>0</v>
      </c>
      <c r="H20" s="27">
        <v>0</v>
      </c>
      <c r="I20" s="27">
        <v>10</v>
      </c>
      <c r="J20" s="88"/>
      <c r="K20" s="27"/>
      <c r="L20" s="94"/>
      <c r="M20" s="113">
        <v>16</v>
      </c>
      <c r="N20" s="102">
        <v>15</v>
      </c>
      <c r="O20" s="102">
        <v>14</v>
      </c>
      <c r="P20" s="113"/>
      <c r="Q20" s="102"/>
      <c r="R20" s="114"/>
      <c r="S20" s="113"/>
      <c r="T20" s="102"/>
      <c r="U20" s="114"/>
      <c r="V20" s="112"/>
      <c r="W20" s="101"/>
      <c r="X20" s="101"/>
      <c r="Y20" s="112"/>
      <c r="Z20" s="101"/>
      <c r="AA20" s="115"/>
      <c r="AB20" s="112"/>
      <c r="AC20" s="101"/>
      <c r="AD20" s="115"/>
    </row>
    <row r="21" spans="1:30" s="25" customFormat="1" ht="12.75">
      <c r="A21" s="29">
        <f t="shared" si="0"/>
        <v>16</v>
      </c>
      <c r="B21" s="21">
        <v>111</v>
      </c>
      <c r="C21" s="360" t="s">
        <v>40</v>
      </c>
      <c r="D21" s="21" t="s">
        <v>290</v>
      </c>
      <c r="E21" s="262" t="s">
        <v>8</v>
      </c>
      <c r="F21" s="53">
        <f>SUM(G21:AD21)</f>
        <v>55</v>
      </c>
      <c r="G21" s="89">
        <v>9</v>
      </c>
      <c r="H21" s="13">
        <v>0</v>
      </c>
      <c r="I21" s="90">
        <v>0</v>
      </c>
      <c r="J21" s="89">
        <v>13</v>
      </c>
      <c r="K21" s="90">
        <v>8</v>
      </c>
      <c r="L21" s="95">
        <v>11</v>
      </c>
      <c r="M21" s="119">
        <v>0</v>
      </c>
      <c r="N21" s="103">
        <v>9</v>
      </c>
      <c r="O21" s="103">
        <v>5</v>
      </c>
      <c r="P21" s="241"/>
      <c r="Q21" s="181"/>
      <c r="R21" s="242"/>
      <c r="S21" s="119"/>
      <c r="T21" s="103"/>
      <c r="U21" s="120"/>
      <c r="V21" s="119"/>
      <c r="W21" s="103"/>
      <c r="X21" s="103"/>
      <c r="Y21" s="117"/>
      <c r="Z21" s="116"/>
      <c r="AA21" s="118"/>
      <c r="AB21" s="117"/>
      <c r="AC21" s="116"/>
      <c r="AD21" s="118"/>
    </row>
    <row r="22" spans="1:30" s="25" customFormat="1" ht="12.75">
      <c r="A22" s="23">
        <f t="shared" si="0"/>
        <v>17</v>
      </c>
      <c r="B22" s="184">
        <v>343</v>
      </c>
      <c r="C22" s="184" t="s">
        <v>48</v>
      </c>
      <c r="D22" s="184" t="s">
        <v>234</v>
      </c>
      <c r="E22" s="191" t="s">
        <v>8</v>
      </c>
      <c r="F22" s="54">
        <f>SUM(G22:AD22)</f>
        <v>49</v>
      </c>
      <c r="G22" s="87"/>
      <c r="H22" s="26"/>
      <c r="I22" s="167"/>
      <c r="J22" s="87">
        <v>10</v>
      </c>
      <c r="K22" s="26">
        <v>13</v>
      </c>
      <c r="L22" s="93">
        <v>13</v>
      </c>
      <c r="M22" s="110">
        <v>13</v>
      </c>
      <c r="N22" s="99">
        <v>0</v>
      </c>
      <c r="O22" s="99">
        <v>0</v>
      </c>
      <c r="P22" s="110"/>
      <c r="Q22" s="99"/>
      <c r="R22" s="111"/>
      <c r="S22" s="110"/>
      <c r="T22" s="99"/>
      <c r="U22" s="111"/>
      <c r="V22" s="110"/>
      <c r="W22" s="99"/>
      <c r="X22" s="99"/>
      <c r="Y22" s="110"/>
      <c r="Z22" s="99"/>
      <c r="AA22" s="111"/>
      <c r="AB22" s="110"/>
      <c r="AC22" s="99"/>
      <c r="AD22" s="111"/>
    </row>
    <row r="23" spans="1:30" s="25" customFormat="1" ht="12.75">
      <c r="A23" s="23">
        <f t="shared" si="0"/>
        <v>18</v>
      </c>
      <c r="B23" s="184">
        <v>433</v>
      </c>
      <c r="C23" s="184" t="s">
        <v>37</v>
      </c>
      <c r="D23" s="184" t="s">
        <v>295</v>
      </c>
      <c r="E23" s="191" t="s">
        <v>8</v>
      </c>
      <c r="F23" s="54">
        <f>SUM(G23:AD23)</f>
        <v>47</v>
      </c>
      <c r="G23" s="87">
        <v>3</v>
      </c>
      <c r="H23" s="26">
        <v>4</v>
      </c>
      <c r="I23" s="26">
        <v>2</v>
      </c>
      <c r="J23" s="87">
        <v>7</v>
      </c>
      <c r="K23" s="26">
        <v>9</v>
      </c>
      <c r="L23" s="93">
        <v>10</v>
      </c>
      <c r="M23" s="110">
        <v>2</v>
      </c>
      <c r="N23" s="99">
        <v>10</v>
      </c>
      <c r="O23" s="99">
        <v>0</v>
      </c>
      <c r="P23" s="110"/>
      <c r="Q23" s="99"/>
      <c r="R23" s="111"/>
      <c r="S23" s="110"/>
      <c r="T23" s="99"/>
      <c r="U23" s="111"/>
      <c r="V23" s="110"/>
      <c r="W23" s="99"/>
      <c r="X23" s="99"/>
      <c r="Y23" s="110"/>
      <c r="Z23" s="99"/>
      <c r="AA23" s="111"/>
      <c r="AB23" s="110"/>
      <c r="AC23" s="99"/>
      <c r="AD23" s="111"/>
    </row>
    <row r="24" spans="1:30" s="25" customFormat="1" ht="12.75">
      <c r="A24" s="23">
        <f t="shared" si="0"/>
        <v>19</v>
      </c>
      <c r="B24" s="23">
        <v>250</v>
      </c>
      <c r="C24" s="184" t="s">
        <v>232</v>
      </c>
      <c r="D24" s="184" t="s">
        <v>231</v>
      </c>
      <c r="E24" s="80" t="s">
        <v>8</v>
      </c>
      <c r="F24" s="54">
        <f>SUM(G24:AD24)</f>
        <v>38</v>
      </c>
      <c r="G24" s="87">
        <v>0</v>
      </c>
      <c r="H24" s="26">
        <v>2</v>
      </c>
      <c r="I24" s="167">
        <v>6</v>
      </c>
      <c r="J24" s="87"/>
      <c r="K24" s="26"/>
      <c r="L24" s="93"/>
      <c r="M24" s="110">
        <v>0</v>
      </c>
      <c r="N24" s="99">
        <v>12</v>
      </c>
      <c r="O24" s="99">
        <v>18</v>
      </c>
      <c r="P24" s="110"/>
      <c r="Q24" s="99"/>
      <c r="R24" s="111"/>
      <c r="S24" s="110"/>
      <c r="T24" s="99"/>
      <c r="U24" s="111"/>
      <c r="V24" s="110"/>
      <c r="W24" s="99"/>
      <c r="X24" s="99"/>
      <c r="Y24" s="110"/>
      <c r="Z24" s="99"/>
      <c r="AA24" s="111"/>
      <c r="AB24" s="110"/>
      <c r="AC24" s="99"/>
      <c r="AD24" s="111"/>
    </row>
    <row r="25" spans="1:30" s="25" customFormat="1" ht="13.5" thickBot="1">
      <c r="A25" s="24">
        <f t="shared" si="0"/>
        <v>20</v>
      </c>
      <c r="B25" s="190">
        <v>331</v>
      </c>
      <c r="C25" s="190" t="s">
        <v>44</v>
      </c>
      <c r="D25" s="190" t="s">
        <v>136</v>
      </c>
      <c r="E25" s="192" t="s">
        <v>8</v>
      </c>
      <c r="F25" s="56">
        <f>SUM(G25:AD25)</f>
        <v>34</v>
      </c>
      <c r="G25" s="138"/>
      <c r="H25" s="139"/>
      <c r="I25" s="27"/>
      <c r="J25" s="88">
        <v>12</v>
      </c>
      <c r="K25" s="27">
        <v>0</v>
      </c>
      <c r="L25" s="94">
        <v>22</v>
      </c>
      <c r="M25" s="88"/>
      <c r="N25" s="27"/>
      <c r="O25" s="27"/>
      <c r="P25" s="112"/>
      <c r="Q25" s="101"/>
      <c r="R25" s="115"/>
      <c r="S25" s="112"/>
      <c r="T25" s="101"/>
      <c r="U25" s="115"/>
      <c r="V25" s="112"/>
      <c r="W25" s="101"/>
      <c r="X25" s="101"/>
      <c r="Y25" s="113"/>
      <c r="Z25" s="102"/>
      <c r="AA25" s="114"/>
      <c r="AB25" s="113"/>
      <c r="AC25" s="102"/>
      <c r="AD25" s="114"/>
    </row>
    <row r="26" spans="1:30" s="25" customFormat="1" ht="12.75">
      <c r="A26" s="63">
        <f aca="true" t="shared" si="1" ref="A26:A31">+A25+1</f>
        <v>21</v>
      </c>
      <c r="B26" s="21">
        <v>203</v>
      </c>
      <c r="C26" s="193" t="s">
        <v>104</v>
      </c>
      <c r="D26" s="193" t="s">
        <v>360</v>
      </c>
      <c r="E26" s="194" t="s">
        <v>8</v>
      </c>
      <c r="F26" s="53">
        <f>SUM(G26:AD26)</f>
        <v>33</v>
      </c>
      <c r="G26" s="89">
        <v>0</v>
      </c>
      <c r="H26" s="90">
        <v>18</v>
      </c>
      <c r="I26" s="90">
        <v>15</v>
      </c>
      <c r="J26" s="89"/>
      <c r="K26" s="90"/>
      <c r="L26" s="95"/>
      <c r="M26" s="117"/>
      <c r="N26" s="116"/>
      <c r="O26" s="116"/>
      <c r="P26" s="117"/>
      <c r="Q26" s="116"/>
      <c r="R26" s="118"/>
      <c r="S26" s="119"/>
      <c r="T26" s="103"/>
      <c r="U26" s="120"/>
      <c r="V26" s="119"/>
      <c r="W26" s="103"/>
      <c r="X26" s="103"/>
      <c r="Y26" s="119"/>
      <c r="Z26" s="103"/>
      <c r="AA26" s="120"/>
      <c r="AB26" s="119"/>
      <c r="AC26" s="103"/>
      <c r="AD26" s="120"/>
    </row>
    <row r="27" spans="1:30" s="25" customFormat="1" ht="12.75">
      <c r="A27" s="64">
        <f t="shared" si="1"/>
        <v>22</v>
      </c>
      <c r="B27" s="23">
        <v>152</v>
      </c>
      <c r="C27" s="184" t="s">
        <v>105</v>
      </c>
      <c r="D27" s="184" t="s">
        <v>207</v>
      </c>
      <c r="E27" s="80" t="s">
        <v>8</v>
      </c>
      <c r="F27" s="54">
        <f>SUM(G27:AD27)</f>
        <v>24</v>
      </c>
      <c r="G27" s="87">
        <v>4</v>
      </c>
      <c r="H27" s="26">
        <v>7</v>
      </c>
      <c r="I27" s="167">
        <v>12</v>
      </c>
      <c r="J27" s="87"/>
      <c r="K27" s="26"/>
      <c r="L27" s="93"/>
      <c r="M27" s="110"/>
      <c r="N27" s="99"/>
      <c r="O27" s="99"/>
      <c r="P27" s="110"/>
      <c r="Q27" s="99"/>
      <c r="R27" s="111"/>
      <c r="S27" s="110"/>
      <c r="T27" s="99"/>
      <c r="U27" s="111"/>
      <c r="V27" s="110"/>
      <c r="W27" s="99"/>
      <c r="X27" s="99"/>
      <c r="Y27" s="110"/>
      <c r="Z27" s="99"/>
      <c r="AA27" s="111"/>
      <c r="AB27" s="110"/>
      <c r="AC27" s="99">
        <v>1</v>
      </c>
      <c r="AD27" s="111"/>
    </row>
    <row r="28" spans="1:30" s="25" customFormat="1" ht="12.75">
      <c r="A28" s="64">
        <f t="shared" si="1"/>
        <v>23</v>
      </c>
      <c r="B28" s="184">
        <v>731</v>
      </c>
      <c r="C28" s="184" t="s">
        <v>22</v>
      </c>
      <c r="D28" s="184" t="s">
        <v>440</v>
      </c>
      <c r="E28" s="191" t="s">
        <v>8</v>
      </c>
      <c r="F28" s="54">
        <f>SUM(G28:AD28)</f>
        <v>22</v>
      </c>
      <c r="G28" s="87"/>
      <c r="H28" s="26"/>
      <c r="I28" s="26"/>
      <c r="J28" s="87"/>
      <c r="K28" s="26"/>
      <c r="L28" s="93"/>
      <c r="M28" s="110">
        <v>5</v>
      </c>
      <c r="N28" s="99">
        <v>5</v>
      </c>
      <c r="O28" s="99">
        <v>12</v>
      </c>
      <c r="P28" s="110"/>
      <c r="Q28" s="99"/>
      <c r="R28" s="99"/>
      <c r="S28" s="110"/>
      <c r="T28" s="99"/>
      <c r="U28" s="111"/>
      <c r="V28" s="110"/>
      <c r="W28" s="99"/>
      <c r="X28" s="99"/>
      <c r="Y28" s="110"/>
      <c r="Z28" s="99"/>
      <c r="AA28" s="111"/>
      <c r="AB28" s="110"/>
      <c r="AC28" s="99"/>
      <c r="AD28" s="111"/>
    </row>
    <row r="29" spans="1:30" s="25" customFormat="1" ht="12.75">
      <c r="A29" s="64">
        <f t="shared" si="1"/>
        <v>24</v>
      </c>
      <c r="B29" s="184">
        <v>401</v>
      </c>
      <c r="C29" s="184" t="s">
        <v>400</v>
      </c>
      <c r="D29" s="184" t="s">
        <v>399</v>
      </c>
      <c r="E29" s="191" t="s">
        <v>8</v>
      </c>
      <c r="F29" s="54">
        <f>SUM(G29:AD29)</f>
        <v>19</v>
      </c>
      <c r="G29" s="87"/>
      <c r="H29" s="26"/>
      <c r="I29" s="26"/>
      <c r="J29" s="87">
        <v>5</v>
      </c>
      <c r="K29" s="26">
        <v>7</v>
      </c>
      <c r="L29" s="93">
        <v>7</v>
      </c>
      <c r="M29" s="110"/>
      <c r="N29" s="99"/>
      <c r="O29" s="99"/>
      <c r="P29" s="110"/>
      <c r="Q29" s="99"/>
      <c r="R29" s="99"/>
      <c r="S29" s="110"/>
      <c r="T29" s="99"/>
      <c r="U29" s="111"/>
      <c r="V29" s="110"/>
      <c r="W29" s="99"/>
      <c r="X29" s="99"/>
      <c r="Y29" s="110"/>
      <c r="Z29" s="99"/>
      <c r="AA29" s="111"/>
      <c r="AB29" s="110"/>
      <c r="AC29" s="99"/>
      <c r="AD29" s="111"/>
    </row>
    <row r="30" spans="1:30" s="25" customFormat="1" ht="13.5" thickBot="1">
      <c r="A30" s="65">
        <f t="shared" si="1"/>
        <v>25</v>
      </c>
      <c r="B30" s="24">
        <v>438</v>
      </c>
      <c r="C30" s="24" t="s">
        <v>46</v>
      </c>
      <c r="D30" s="24" t="s">
        <v>289</v>
      </c>
      <c r="E30" s="81" t="s">
        <v>8</v>
      </c>
      <c r="F30" s="56">
        <f>SUM(G30:AD30)</f>
        <v>18</v>
      </c>
      <c r="G30" s="88"/>
      <c r="H30" s="27"/>
      <c r="I30" s="27"/>
      <c r="J30" s="88">
        <v>8</v>
      </c>
      <c r="K30" s="27">
        <v>10</v>
      </c>
      <c r="L30" s="94">
        <v>0</v>
      </c>
      <c r="M30" s="112"/>
      <c r="N30" s="101"/>
      <c r="O30" s="101"/>
      <c r="P30" s="112"/>
      <c r="Q30" s="101"/>
      <c r="R30" s="115"/>
      <c r="S30" s="112"/>
      <c r="T30" s="101"/>
      <c r="U30" s="115"/>
      <c r="V30" s="112"/>
      <c r="W30" s="101"/>
      <c r="X30" s="101"/>
      <c r="Y30" s="112"/>
      <c r="Z30" s="101"/>
      <c r="AA30" s="115"/>
      <c r="AB30" s="112"/>
      <c r="AC30" s="101"/>
      <c r="AD30" s="115"/>
    </row>
    <row r="31" spans="1:30" s="25" customFormat="1" ht="12.75">
      <c r="A31" s="63">
        <f t="shared" si="1"/>
        <v>26</v>
      </c>
      <c r="B31" s="21">
        <v>225</v>
      </c>
      <c r="C31" s="193" t="s">
        <v>361</v>
      </c>
      <c r="D31" s="193" t="s">
        <v>112</v>
      </c>
      <c r="E31" s="194" t="s">
        <v>23</v>
      </c>
      <c r="F31" s="53">
        <f>SUM(G31:AD31)</f>
        <v>18</v>
      </c>
      <c r="G31" s="89">
        <v>18</v>
      </c>
      <c r="H31" s="90">
        <v>0</v>
      </c>
      <c r="I31" s="90">
        <v>0</v>
      </c>
      <c r="J31" s="89"/>
      <c r="K31" s="90"/>
      <c r="L31" s="95"/>
      <c r="M31" s="117"/>
      <c r="N31" s="116"/>
      <c r="O31" s="116"/>
      <c r="P31" s="117"/>
      <c r="Q31" s="116"/>
      <c r="R31" s="118"/>
      <c r="S31" s="119"/>
      <c r="T31" s="103"/>
      <c r="U31" s="120"/>
      <c r="V31" s="119"/>
      <c r="W31" s="103"/>
      <c r="X31" s="103"/>
      <c r="Y31" s="119"/>
      <c r="Z31" s="103"/>
      <c r="AA31" s="120"/>
      <c r="AB31" s="119"/>
      <c r="AC31" s="103"/>
      <c r="AD31" s="120"/>
    </row>
    <row r="32" spans="1:30" s="25" customFormat="1" ht="12.75">
      <c r="A32" s="64">
        <f t="shared" si="0"/>
        <v>27</v>
      </c>
      <c r="B32" s="23">
        <v>711</v>
      </c>
      <c r="C32" s="23" t="s">
        <v>206</v>
      </c>
      <c r="D32" s="23" t="s">
        <v>207</v>
      </c>
      <c r="E32" s="80" t="s">
        <v>208</v>
      </c>
      <c r="F32" s="54">
        <f>SUM(G32:AD32)</f>
        <v>18</v>
      </c>
      <c r="G32" s="87">
        <v>8</v>
      </c>
      <c r="H32" s="26">
        <v>5</v>
      </c>
      <c r="I32" s="26">
        <v>5</v>
      </c>
      <c r="J32" s="87"/>
      <c r="K32" s="26"/>
      <c r="L32" s="93"/>
      <c r="M32" s="110"/>
      <c r="N32" s="99"/>
      <c r="O32" s="99"/>
      <c r="P32" s="110"/>
      <c r="Q32" s="99"/>
      <c r="R32" s="111"/>
      <c r="S32" s="110"/>
      <c r="T32" s="99"/>
      <c r="U32" s="111"/>
      <c r="V32" s="110"/>
      <c r="W32" s="99"/>
      <c r="X32" s="99"/>
      <c r="Y32" s="110"/>
      <c r="Z32" s="99"/>
      <c r="AA32" s="111"/>
      <c r="AB32" s="110"/>
      <c r="AC32" s="99"/>
      <c r="AD32" s="111"/>
    </row>
    <row r="33" spans="1:30" s="25" customFormat="1" ht="12.75">
      <c r="A33" s="64">
        <f t="shared" si="0"/>
        <v>28</v>
      </c>
      <c r="B33" s="23">
        <v>379</v>
      </c>
      <c r="C33" s="184" t="s">
        <v>445</v>
      </c>
      <c r="D33" s="184" t="s">
        <v>444</v>
      </c>
      <c r="E33" s="191" t="s">
        <v>8</v>
      </c>
      <c r="F33" s="54">
        <f>SUM(G33:AD33)</f>
        <v>15</v>
      </c>
      <c r="G33" s="87"/>
      <c r="H33" s="26"/>
      <c r="I33" s="26"/>
      <c r="J33" s="87"/>
      <c r="K33" s="26"/>
      <c r="L33" s="93"/>
      <c r="M33" s="110">
        <v>0</v>
      </c>
      <c r="N33" s="99">
        <v>7</v>
      </c>
      <c r="O33" s="99">
        <v>8</v>
      </c>
      <c r="P33" s="110"/>
      <c r="Q33" s="99"/>
      <c r="R33" s="99"/>
      <c r="S33" s="110"/>
      <c r="T33" s="99"/>
      <c r="U33" s="111"/>
      <c r="V33" s="110"/>
      <c r="W33" s="99"/>
      <c r="X33" s="99"/>
      <c r="Y33" s="110"/>
      <c r="Z33" s="99"/>
      <c r="AA33" s="111"/>
      <c r="AB33" s="110"/>
      <c r="AC33" s="99"/>
      <c r="AD33" s="111"/>
    </row>
    <row r="34" spans="1:30" s="25" customFormat="1" ht="12.75">
      <c r="A34" s="64">
        <f t="shared" si="0"/>
        <v>29</v>
      </c>
      <c r="B34" s="184">
        <v>394</v>
      </c>
      <c r="C34" s="184" t="s">
        <v>96</v>
      </c>
      <c r="D34" s="184" t="s">
        <v>271</v>
      </c>
      <c r="E34" s="191" t="s">
        <v>27</v>
      </c>
      <c r="F34" s="54">
        <f>SUM(G34:AD34)</f>
        <v>13</v>
      </c>
      <c r="G34" s="87">
        <v>0</v>
      </c>
      <c r="H34" s="26">
        <v>13</v>
      </c>
      <c r="I34" s="26">
        <v>0</v>
      </c>
      <c r="J34" s="87"/>
      <c r="K34" s="26"/>
      <c r="L34" s="93"/>
      <c r="M34" s="110"/>
      <c r="N34" s="99"/>
      <c r="O34" s="99"/>
      <c r="P34" s="110"/>
      <c r="Q34" s="99"/>
      <c r="R34" s="99"/>
      <c r="S34" s="110"/>
      <c r="T34" s="99"/>
      <c r="U34" s="111"/>
      <c r="V34" s="110"/>
      <c r="W34" s="99"/>
      <c r="X34" s="99"/>
      <c r="Y34" s="110"/>
      <c r="Z34" s="99"/>
      <c r="AA34" s="111"/>
      <c r="AB34" s="110"/>
      <c r="AC34" s="99"/>
      <c r="AD34" s="111"/>
    </row>
    <row r="35" spans="1:30" s="25" customFormat="1" ht="13.5" thickBot="1">
      <c r="A35" s="65">
        <f t="shared" si="0"/>
        <v>30</v>
      </c>
      <c r="B35" s="24">
        <v>273</v>
      </c>
      <c r="C35" s="190" t="s">
        <v>34</v>
      </c>
      <c r="D35" s="190" t="s">
        <v>362</v>
      </c>
      <c r="E35" s="192" t="s">
        <v>17</v>
      </c>
      <c r="F35" s="56">
        <f>SUM(G35:AD35)</f>
        <v>12</v>
      </c>
      <c r="G35" s="88">
        <v>0</v>
      </c>
      <c r="H35" s="27">
        <v>3</v>
      </c>
      <c r="I35" s="27">
        <v>9</v>
      </c>
      <c r="J35" s="88"/>
      <c r="K35" s="27"/>
      <c r="L35" s="94"/>
      <c r="M35" s="112"/>
      <c r="N35" s="101"/>
      <c r="O35" s="101"/>
      <c r="P35" s="112"/>
      <c r="Q35" s="101"/>
      <c r="R35" s="115"/>
      <c r="S35" s="112"/>
      <c r="T35" s="101"/>
      <c r="U35" s="115"/>
      <c r="V35" s="112"/>
      <c r="W35" s="101"/>
      <c r="X35" s="101"/>
      <c r="Y35" s="112"/>
      <c r="Z35" s="101"/>
      <c r="AA35" s="115"/>
      <c r="AB35" s="112"/>
      <c r="AC35" s="101"/>
      <c r="AD35" s="115"/>
    </row>
    <row r="36" spans="1:30" ht="12.75">
      <c r="A36" s="63">
        <f t="shared" si="0"/>
        <v>31</v>
      </c>
      <c r="B36" s="193">
        <v>223</v>
      </c>
      <c r="C36" s="193" t="s">
        <v>24</v>
      </c>
      <c r="D36" s="193" t="s">
        <v>253</v>
      </c>
      <c r="E36" s="194" t="s">
        <v>8</v>
      </c>
      <c r="F36" s="53">
        <f>SUM(G36:AD36)</f>
        <v>12</v>
      </c>
      <c r="G36" s="89"/>
      <c r="H36" s="90"/>
      <c r="I36" s="90"/>
      <c r="J36" s="89">
        <v>4</v>
      </c>
      <c r="K36" s="90">
        <v>3</v>
      </c>
      <c r="L36" s="95">
        <v>5</v>
      </c>
      <c r="M36" s="89"/>
      <c r="N36" s="90"/>
      <c r="O36" s="90"/>
      <c r="P36" s="117"/>
      <c r="Q36" s="116"/>
      <c r="R36" s="118"/>
      <c r="S36" s="119"/>
      <c r="T36" s="103"/>
      <c r="U36" s="120"/>
      <c r="V36" s="119"/>
      <c r="W36" s="103"/>
      <c r="X36" s="103"/>
      <c r="Y36" s="119"/>
      <c r="Z36" s="103"/>
      <c r="AA36" s="120"/>
      <c r="AB36" s="119"/>
      <c r="AC36" s="103"/>
      <c r="AD36" s="120"/>
    </row>
    <row r="37" spans="1:30" ht="12.75">
      <c r="A37" s="64">
        <f t="shared" si="0"/>
        <v>32</v>
      </c>
      <c r="B37" s="184">
        <v>390</v>
      </c>
      <c r="C37" s="184" t="s">
        <v>48</v>
      </c>
      <c r="D37" s="184" t="s">
        <v>443</v>
      </c>
      <c r="E37" s="191" t="s">
        <v>8</v>
      </c>
      <c r="F37" s="54">
        <f>SUM(G37:AD37)</f>
        <v>11</v>
      </c>
      <c r="G37" s="87"/>
      <c r="H37" s="26"/>
      <c r="I37" s="26"/>
      <c r="J37" s="87"/>
      <c r="K37" s="26"/>
      <c r="L37" s="93"/>
      <c r="M37" s="110">
        <v>0</v>
      </c>
      <c r="N37" s="99">
        <v>4</v>
      </c>
      <c r="O37" s="99">
        <v>7</v>
      </c>
      <c r="P37" s="110"/>
      <c r="Q37" s="99"/>
      <c r="R37" s="111"/>
      <c r="S37" s="110"/>
      <c r="T37" s="99"/>
      <c r="U37" s="111"/>
      <c r="V37" s="110"/>
      <c r="W37" s="99"/>
      <c r="X37" s="99"/>
      <c r="Y37" s="110"/>
      <c r="Z37" s="99"/>
      <c r="AA37" s="111"/>
      <c r="AB37" s="110"/>
      <c r="AC37" s="99"/>
      <c r="AD37" s="111"/>
    </row>
    <row r="38" spans="1:30" ht="12.75">
      <c r="A38" s="64">
        <f t="shared" si="0"/>
        <v>33</v>
      </c>
      <c r="B38" s="184">
        <v>381</v>
      </c>
      <c r="C38" s="184" t="s">
        <v>36</v>
      </c>
      <c r="D38" s="184" t="s">
        <v>122</v>
      </c>
      <c r="E38" s="191" t="s">
        <v>8</v>
      </c>
      <c r="F38" s="54">
        <f>SUM(G38:AD38)</f>
        <v>10</v>
      </c>
      <c r="G38" s="87">
        <v>6</v>
      </c>
      <c r="H38" s="167">
        <v>0</v>
      </c>
      <c r="I38" s="26">
        <v>4</v>
      </c>
      <c r="J38" s="87"/>
      <c r="K38" s="26"/>
      <c r="L38" s="93"/>
      <c r="M38" s="110"/>
      <c r="N38" s="99"/>
      <c r="O38" s="99"/>
      <c r="P38" s="110"/>
      <c r="Q38" s="99"/>
      <c r="R38" s="99"/>
      <c r="S38" s="110"/>
      <c r="T38" s="99"/>
      <c r="U38" s="111"/>
      <c r="V38" s="110"/>
      <c r="W38" s="99"/>
      <c r="X38" s="99"/>
      <c r="Y38" s="110"/>
      <c r="Z38" s="99"/>
      <c r="AA38" s="111"/>
      <c r="AB38" s="110"/>
      <c r="AC38" s="99"/>
      <c r="AD38" s="111"/>
    </row>
    <row r="39" spans="1:30" ht="12.75">
      <c r="A39" s="64">
        <f t="shared" si="0"/>
        <v>34</v>
      </c>
      <c r="B39" s="184">
        <v>548</v>
      </c>
      <c r="C39" s="184" t="s">
        <v>189</v>
      </c>
      <c r="D39" s="184" t="s">
        <v>251</v>
      </c>
      <c r="E39" s="191" t="s">
        <v>8</v>
      </c>
      <c r="F39" s="54">
        <f>SUM(G39:AD39)</f>
        <v>9</v>
      </c>
      <c r="G39" s="87"/>
      <c r="H39" s="26"/>
      <c r="I39" s="26"/>
      <c r="J39" s="87">
        <v>2</v>
      </c>
      <c r="K39" s="26">
        <v>4</v>
      </c>
      <c r="L39" s="93">
        <v>3</v>
      </c>
      <c r="M39" s="110"/>
      <c r="N39" s="99"/>
      <c r="O39" s="99"/>
      <c r="P39" s="110"/>
      <c r="Q39" s="99"/>
      <c r="R39" s="99"/>
      <c r="S39" s="110"/>
      <c r="T39" s="99"/>
      <c r="U39" s="111"/>
      <c r="V39" s="110"/>
      <c r="W39" s="99"/>
      <c r="X39" s="99"/>
      <c r="Y39" s="110"/>
      <c r="Z39" s="99"/>
      <c r="AA39" s="111"/>
      <c r="AB39" s="110"/>
      <c r="AC39" s="99"/>
      <c r="AD39" s="111"/>
    </row>
    <row r="40" spans="1:30" ht="13.5" thickBot="1">
      <c r="A40" s="65">
        <f t="shared" si="0"/>
        <v>35</v>
      </c>
      <c r="B40" s="190">
        <v>444</v>
      </c>
      <c r="C40" s="190" t="s">
        <v>34</v>
      </c>
      <c r="D40" s="190" t="s">
        <v>441</v>
      </c>
      <c r="E40" s="192" t="s">
        <v>8</v>
      </c>
      <c r="F40" s="56">
        <f>SUM(G40:AD40)</f>
        <v>9</v>
      </c>
      <c r="G40" s="88"/>
      <c r="H40" s="27"/>
      <c r="I40" s="27"/>
      <c r="J40" s="88"/>
      <c r="K40" s="27"/>
      <c r="L40" s="94"/>
      <c r="M40" s="88">
        <v>9</v>
      </c>
      <c r="N40" s="27">
        <v>0</v>
      </c>
      <c r="O40" s="27">
        <v>0</v>
      </c>
      <c r="P40" s="112"/>
      <c r="Q40" s="101"/>
      <c r="R40" s="115"/>
      <c r="S40" s="112"/>
      <c r="T40" s="101"/>
      <c r="U40" s="115"/>
      <c r="V40" s="112"/>
      <c r="W40" s="101"/>
      <c r="X40" s="101"/>
      <c r="Y40" s="112"/>
      <c r="Z40" s="101"/>
      <c r="AA40" s="115"/>
      <c r="AB40" s="112"/>
      <c r="AC40" s="101"/>
      <c r="AD40" s="115"/>
    </row>
    <row r="41" spans="1:30" ht="12.75">
      <c r="A41" s="63">
        <f t="shared" si="0"/>
        <v>36</v>
      </c>
      <c r="B41" s="21">
        <v>372</v>
      </c>
      <c r="C41" s="193" t="s">
        <v>31</v>
      </c>
      <c r="D41" s="184" t="s">
        <v>366</v>
      </c>
      <c r="E41" s="194" t="s">
        <v>8</v>
      </c>
      <c r="F41" s="53">
        <f>SUM(G41:AD41)</f>
        <v>9</v>
      </c>
      <c r="G41" s="89"/>
      <c r="H41" s="90"/>
      <c r="I41" s="90"/>
      <c r="J41" s="89"/>
      <c r="K41" s="90"/>
      <c r="L41" s="95"/>
      <c r="M41" s="89">
        <v>7</v>
      </c>
      <c r="N41" s="90">
        <v>2</v>
      </c>
      <c r="O41" s="90">
        <v>0</v>
      </c>
      <c r="P41" s="117"/>
      <c r="Q41" s="116"/>
      <c r="R41" s="118"/>
      <c r="S41" s="117"/>
      <c r="T41" s="116"/>
      <c r="U41" s="118"/>
      <c r="V41" s="119"/>
      <c r="W41" s="103"/>
      <c r="X41" s="103"/>
      <c r="Y41" s="119"/>
      <c r="Z41" s="103"/>
      <c r="AA41" s="103"/>
      <c r="AB41" s="119"/>
      <c r="AC41" s="103"/>
      <c r="AD41" s="103"/>
    </row>
    <row r="42" spans="1:30" ht="12.75">
      <c r="A42" s="64">
        <f t="shared" si="0"/>
        <v>37</v>
      </c>
      <c r="B42" s="184">
        <v>461</v>
      </c>
      <c r="C42" s="184" t="s">
        <v>168</v>
      </c>
      <c r="D42" s="184" t="s">
        <v>403</v>
      </c>
      <c r="E42" s="191" t="s">
        <v>8</v>
      </c>
      <c r="F42" s="54">
        <f>SUM(G42:AD42)</f>
        <v>8</v>
      </c>
      <c r="G42" s="87"/>
      <c r="H42" s="26"/>
      <c r="I42" s="26"/>
      <c r="J42" s="87">
        <v>0</v>
      </c>
      <c r="K42" s="26">
        <v>0</v>
      </c>
      <c r="L42" s="93">
        <v>8</v>
      </c>
      <c r="M42" s="87"/>
      <c r="N42" s="26"/>
      <c r="O42" s="26"/>
      <c r="P42" s="110"/>
      <c r="Q42" s="99"/>
      <c r="R42" s="111"/>
      <c r="S42" s="110"/>
      <c r="T42" s="99"/>
      <c r="U42" s="111"/>
      <c r="V42" s="110"/>
      <c r="W42" s="99"/>
      <c r="X42" s="99"/>
      <c r="Y42" s="110"/>
      <c r="Z42" s="99"/>
      <c r="AA42" s="111"/>
      <c r="AB42" s="110"/>
      <c r="AC42" s="99"/>
      <c r="AD42" s="111"/>
    </row>
    <row r="43" spans="1:30" ht="12.75">
      <c r="A43" s="64">
        <f t="shared" si="0"/>
        <v>38</v>
      </c>
      <c r="B43" s="184">
        <v>348</v>
      </c>
      <c r="C43" s="184" t="s">
        <v>178</v>
      </c>
      <c r="D43" s="184" t="s">
        <v>363</v>
      </c>
      <c r="E43" s="191" t="s">
        <v>8</v>
      </c>
      <c r="F43" s="54">
        <f>SUM(G43:AD43)</f>
        <v>7</v>
      </c>
      <c r="G43" s="87">
        <v>7</v>
      </c>
      <c r="H43" s="26">
        <v>0</v>
      </c>
      <c r="I43" s="26">
        <v>0</v>
      </c>
      <c r="J43" s="87"/>
      <c r="K43" s="26"/>
      <c r="L43" s="93"/>
      <c r="M43" s="110"/>
      <c r="N43" s="99"/>
      <c r="O43" s="99"/>
      <c r="P43" s="110"/>
      <c r="Q43" s="99"/>
      <c r="R43" s="99"/>
      <c r="S43" s="110"/>
      <c r="T43" s="99"/>
      <c r="U43" s="111"/>
      <c r="V43" s="110"/>
      <c r="W43" s="99"/>
      <c r="X43" s="99"/>
      <c r="Y43" s="110"/>
      <c r="Z43" s="99"/>
      <c r="AA43" s="111"/>
      <c r="AB43" s="110"/>
      <c r="AC43" s="99"/>
      <c r="AD43" s="111"/>
    </row>
    <row r="44" spans="1:30" ht="12.75">
      <c r="A44" s="64">
        <f t="shared" si="0"/>
        <v>39</v>
      </c>
      <c r="B44" s="184">
        <v>796</v>
      </c>
      <c r="C44" s="184" t="s">
        <v>122</v>
      </c>
      <c r="D44" s="184" t="s">
        <v>312</v>
      </c>
      <c r="E44" s="191" t="s">
        <v>8</v>
      </c>
      <c r="F44" s="54">
        <f>SUM(G44:AD44)</f>
        <v>6</v>
      </c>
      <c r="G44" s="87"/>
      <c r="H44" s="26"/>
      <c r="I44" s="26"/>
      <c r="J44" s="87">
        <v>6</v>
      </c>
      <c r="K44" s="26">
        <v>0</v>
      </c>
      <c r="L44" s="93">
        <v>0</v>
      </c>
      <c r="M44" s="110"/>
      <c r="N44" s="99"/>
      <c r="O44" s="99"/>
      <c r="P44" s="110"/>
      <c r="Q44" s="99"/>
      <c r="R44" s="99"/>
      <c r="S44" s="110"/>
      <c r="T44" s="99"/>
      <c r="U44" s="111"/>
      <c r="V44" s="110"/>
      <c r="W44" s="99"/>
      <c r="X44" s="99"/>
      <c r="Y44" s="110"/>
      <c r="Z44" s="99"/>
      <c r="AA44" s="111"/>
      <c r="AB44" s="110"/>
      <c r="AC44" s="99"/>
      <c r="AD44" s="111"/>
    </row>
    <row r="45" spans="1:30" ht="13.5" thickBot="1">
      <c r="A45" s="65">
        <f t="shared" si="0"/>
        <v>40</v>
      </c>
      <c r="B45" s="190">
        <v>288</v>
      </c>
      <c r="C45" s="190" t="s">
        <v>254</v>
      </c>
      <c r="D45" s="190" t="s">
        <v>253</v>
      </c>
      <c r="E45" s="192" t="s">
        <v>8</v>
      </c>
      <c r="F45" s="56">
        <f>SUM(G45:AD45)</f>
        <v>6</v>
      </c>
      <c r="G45" s="88"/>
      <c r="H45" s="27"/>
      <c r="I45" s="139"/>
      <c r="J45" s="88">
        <v>3</v>
      </c>
      <c r="K45" s="27">
        <v>1</v>
      </c>
      <c r="L45" s="94">
        <v>2</v>
      </c>
      <c r="M45" s="112"/>
      <c r="N45" s="101"/>
      <c r="O45" s="101"/>
      <c r="P45" s="112"/>
      <c r="Q45" s="101"/>
      <c r="R45" s="115"/>
      <c r="S45" s="112"/>
      <c r="T45" s="101"/>
      <c r="U45" s="115"/>
      <c r="V45" s="112"/>
      <c r="W45" s="101"/>
      <c r="X45" s="101"/>
      <c r="Y45" s="112"/>
      <c r="Z45" s="101"/>
      <c r="AA45" s="115"/>
      <c r="AB45" s="112"/>
      <c r="AC45" s="101"/>
      <c r="AD45" s="115"/>
    </row>
    <row r="46" spans="1:30" ht="12.75">
      <c r="A46" s="63">
        <f t="shared" si="0"/>
        <v>41</v>
      </c>
      <c r="B46" s="21">
        <v>370</v>
      </c>
      <c r="C46" s="193" t="s">
        <v>70</v>
      </c>
      <c r="D46" s="184" t="s">
        <v>176</v>
      </c>
      <c r="E46" s="194" t="s">
        <v>8</v>
      </c>
      <c r="F46" s="53">
        <f>SUM(G46:AD46)</f>
        <v>6</v>
      </c>
      <c r="G46" s="89"/>
      <c r="H46" s="90"/>
      <c r="I46" s="90"/>
      <c r="J46" s="89">
        <v>0</v>
      </c>
      <c r="K46" s="90">
        <v>2</v>
      </c>
      <c r="L46" s="95">
        <v>4</v>
      </c>
      <c r="M46" s="117"/>
      <c r="N46" s="116"/>
      <c r="O46" s="116"/>
      <c r="P46" s="117"/>
      <c r="Q46" s="116"/>
      <c r="R46" s="118"/>
      <c r="S46" s="117"/>
      <c r="T46" s="116"/>
      <c r="U46" s="118"/>
      <c r="V46" s="119"/>
      <c r="W46" s="103"/>
      <c r="X46" s="103"/>
      <c r="Y46" s="119"/>
      <c r="Z46" s="103"/>
      <c r="AA46" s="103"/>
      <c r="AB46" s="119"/>
      <c r="AC46" s="103"/>
      <c r="AD46" s="103"/>
    </row>
    <row r="47" spans="1:30" ht="12.75">
      <c r="A47" s="64">
        <f t="shared" si="0"/>
        <v>42</v>
      </c>
      <c r="B47" s="23">
        <v>247</v>
      </c>
      <c r="C47" s="23" t="s">
        <v>26</v>
      </c>
      <c r="D47" s="23" t="s">
        <v>402</v>
      </c>
      <c r="E47" s="80" t="s">
        <v>8</v>
      </c>
      <c r="F47" s="54">
        <f>SUM(G47:AD47)</f>
        <v>6</v>
      </c>
      <c r="G47" s="87"/>
      <c r="H47" s="26"/>
      <c r="I47" s="26"/>
      <c r="J47" s="87">
        <v>0</v>
      </c>
      <c r="K47" s="26">
        <v>6</v>
      </c>
      <c r="L47" s="93">
        <v>0</v>
      </c>
      <c r="M47" s="110"/>
      <c r="N47" s="99"/>
      <c r="O47" s="99"/>
      <c r="P47" s="110"/>
      <c r="Q47" s="99"/>
      <c r="R47" s="111"/>
      <c r="S47" s="110"/>
      <c r="T47" s="99"/>
      <c r="U47" s="111"/>
      <c r="V47" s="110"/>
      <c r="W47" s="99"/>
      <c r="X47" s="99"/>
      <c r="Y47" s="110"/>
      <c r="Z47" s="99"/>
      <c r="AA47" s="111"/>
      <c r="AB47" s="110"/>
      <c r="AC47" s="99"/>
      <c r="AD47" s="111"/>
    </row>
    <row r="48" spans="1:30" ht="12.75">
      <c r="A48" s="64">
        <f t="shared" si="0"/>
        <v>43</v>
      </c>
      <c r="B48" s="23">
        <v>229</v>
      </c>
      <c r="C48" s="184" t="s">
        <v>72</v>
      </c>
      <c r="D48" s="184" t="s">
        <v>235</v>
      </c>
      <c r="E48" s="191" t="s">
        <v>8</v>
      </c>
      <c r="F48" s="54">
        <f>SUM(G48:AD48)</f>
        <v>6</v>
      </c>
      <c r="G48" s="87"/>
      <c r="H48" s="26"/>
      <c r="I48" s="167"/>
      <c r="J48" s="87"/>
      <c r="K48" s="26"/>
      <c r="L48" s="93"/>
      <c r="M48" s="87">
        <v>6</v>
      </c>
      <c r="N48" s="26">
        <v>0</v>
      </c>
      <c r="O48" s="26">
        <v>0</v>
      </c>
      <c r="P48" s="110"/>
      <c r="Q48" s="99"/>
      <c r="R48" s="99"/>
      <c r="S48" s="110"/>
      <c r="T48" s="99"/>
      <c r="U48" s="111"/>
      <c r="V48" s="110"/>
      <c r="W48" s="99"/>
      <c r="X48" s="99"/>
      <c r="Y48" s="110"/>
      <c r="Z48" s="99"/>
      <c r="AA48" s="111"/>
      <c r="AB48" s="110"/>
      <c r="AC48" s="99"/>
      <c r="AD48" s="111"/>
    </row>
    <row r="49" spans="1:30" ht="12.75">
      <c r="A49" s="64">
        <f t="shared" si="0"/>
        <v>44</v>
      </c>
      <c r="B49" s="184">
        <v>529</v>
      </c>
      <c r="C49" s="184" t="s">
        <v>245</v>
      </c>
      <c r="D49" s="184" t="s">
        <v>364</v>
      </c>
      <c r="E49" s="191" t="s">
        <v>8</v>
      </c>
      <c r="F49" s="54">
        <f>SUM(G49:AD49)</f>
        <v>5</v>
      </c>
      <c r="G49" s="87">
        <v>5</v>
      </c>
      <c r="H49" s="26">
        <v>0</v>
      </c>
      <c r="I49" s="26">
        <v>0</v>
      </c>
      <c r="J49" s="87"/>
      <c r="K49" s="26"/>
      <c r="L49" s="93"/>
      <c r="M49" s="87"/>
      <c r="N49" s="26"/>
      <c r="O49" s="26"/>
      <c r="P49" s="110"/>
      <c r="Q49" s="99"/>
      <c r="R49" s="99"/>
      <c r="S49" s="110"/>
      <c r="T49" s="99"/>
      <c r="U49" s="111"/>
      <c r="V49" s="110"/>
      <c r="W49" s="99"/>
      <c r="X49" s="99"/>
      <c r="Y49" s="110"/>
      <c r="Z49" s="99"/>
      <c r="AA49" s="111"/>
      <c r="AB49" s="110"/>
      <c r="AC49" s="99"/>
      <c r="AD49" s="111"/>
    </row>
    <row r="50" spans="1:30" ht="13.5" thickBot="1">
      <c r="A50" s="65">
        <f t="shared" si="0"/>
        <v>45</v>
      </c>
      <c r="B50" s="190">
        <v>611</v>
      </c>
      <c r="C50" s="190" t="s">
        <v>85</v>
      </c>
      <c r="D50" s="190" t="s">
        <v>401</v>
      </c>
      <c r="E50" s="192" t="s">
        <v>8</v>
      </c>
      <c r="F50" s="56">
        <f>SUM(G50:AD50)</f>
        <v>5</v>
      </c>
      <c r="G50" s="88"/>
      <c r="H50" s="27"/>
      <c r="I50" s="27"/>
      <c r="J50" s="88">
        <v>0</v>
      </c>
      <c r="K50" s="27">
        <v>5</v>
      </c>
      <c r="L50" s="94">
        <v>0</v>
      </c>
      <c r="M50" s="112"/>
      <c r="N50" s="101"/>
      <c r="O50" s="101"/>
      <c r="P50" s="112"/>
      <c r="Q50" s="101"/>
      <c r="R50" s="115"/>
      <c r="S50" s="112"/>
      <c r="T50" s="101"/>
      <c r="U50" s="115"/>
      <c r="V50" s="112"/>
      <c r="W50" s="101"/>
      <c r="X50" s="101"/>
      <c r="Y50" s="112"/>
      <c r="Z50" s="101"/>
      <c r="AA50" s="115"/>
      <c r="AB50" s="112"/>
      <c r="AC50" s="101"/>
      <c r="AD50" s="115"/>
    </row>
    <row r="51" spans="1:30" ht="12.75">
      <c r="A51" s="63">
        <f t="shared" si="0"/>
        <v>46</v>
      </c>
      <c r="B51" s="21">
        <v>284</v>
      </c>
      <c r="C51" s="193" t="s">
        <v>40</v>
      </c>
      <c r="D51" s="184" t="s">
        <v>404</v>
      </c>
      <c r="E51" s="194" t="s">
        <v>8</v>
      </c>
      <c r="F51" s="53">
        <f>SUM(G51:AD51)</f>
        <v>5</v>
      </c>
      <c r="G51" s="89"/>
      <c r="H51" s="90"/>
      <c r="I51" s="90"/>
      <c r="J51" s="89"/>
      <c r="K51" s="90"/>
      <c r="L51" s="95"/>
      <c r="M51" s="117">
        <v>0</v>
      </c>
      <c r="N51" s="116">
        <v>3</v>
      </c>
      <c r="O51" s="116">
        <v>2</v>
      </c>
      <c r="P51" s="117"/>
      <c r="Q51" s="116"/>
      <c r="R51" s="118"/>
      <c r="S51" s="117"/>
      <c r="T51" s="116"/>
      <c r="U51" s="118"/>
      <c r="V51" s="119"/>
      <c r="W51" s="103"/>
      <c r="X51" s="103"/>
      <c r="Y51" s="119"/>
      <c r="Z51" s="103"/>
      <c r="AA51" s="103"/>
      <c r="AB51" s="119"/>
      <c r="AC51" s="103"/>
      <c r="AD51" s="103"/>
    </row>
    <row r="52" spans="1:30" ht="12.75">
      <c r="A52" s="64">
        <f t="shared" si="0"/>
        <v>47</v>
      </c>
      <c r="B52" s="23">
        <v>241</v>
      </c>
      <c r="C52" s="184" t="s">
        <v>165</v>
      </c>
      <c r="D52" s="184" t="s">
        <v>106</v>
      </c>
      <c r="E52" s="191" t="s">
        <v>8</v>
      </c>
      <c r="F52" s="54">
        <f>SUM(G52:AD52)</f>
        <v>5</v>
      </c>
      <c r="G52" s="87"/>
      <c r="H52" s="26"/>
      <c r="I52" s="26"/>
      <c r="J52" s="87"/>
      <c r="K52" s="26"/>
      <c r="L52" s="93"/>
      <c r="M52" s="110">
        <v>4</v>
      </c>
      <c r="N52" s="99">
        <v>1</v>
      </c>
      <c r="O52" s="99">
        <v>0</v>
      </c>
      <c r="P52" s="110"/>
      <c r="Q52" s="99"/>
      <c r="R52" s="111"/>
      <c r="S52" s="110"/>
      <c r="T52" s="99"/>
      <c r="U52" s="111"/>
      <c r="V52" s="110"/>
      <c r="W52" s="99"/>
      <c r="X52" s="99"/>
      <c r="Y52" s="110"/>
      <c r="Z52" s="99"/>
      <c r="AA52" s="111"/>
      <c r="AB52" s="110"/>
      <c r="AC52" s="99"/>
      <c r="AD52" s="111"/>
    </row>
    <row r="53" spans="1:30" ht="12.75">
      <c r="A53" s="64">
        <f t="shared" si="0"/>
        <v>48</v>
      </c>
      <c r="B53" s="184">
        <v>260</v>
      </c>
      <c r="C53" s="184" t="s">
        <v>37</v>
      </c>
      <c r="D53" s="184" t="s">
        <v>365</v>
      </c>
      <c r="E53" s="191" t="s">
        <v>8</v>
      </c>
      <c r="F53" s="54">
        <f>SUM(G53:AD53)</f>
        <v>4</v>
      </c>
      <c r="G53" s="87">
        <v>0</v>
      </c>
      <c r="H53" s="26">
        <v>1</v>
      </c>
      <c r="I53" s="167">
        <v>0</v>
      </c>
      <c r="J53" s="87"/>
      <c r="K53" s="26"/>
      <c r="L53" s="93"/>
      <c r="M53" s="110">
        <v>0</v>
      </c>
      <c r="N53" s="99">
        <v>0</v>
      </c>
      <c r="O53" s="99">
        <v>3</v>
      </c>
      <c r="P53" s="110"/>
      <c r="Q53" s="99"/>
      <c r="R53" s="99"/>
      <c r="S53" s="110"/>
      <c r="T53" s="99"/>
      <c r="U53" s="111"/>
      <c r="V53" s="110"/>
      <c r="W53" s="99"/>
      <c r="X53" s="99"/>
      <c r="Y53" s="110"/>
      <c r="Z53" s="99"/>
      <c r="AA53" s="111"/>
      <c r="AB53" s="110"/>
      <c r="AC53" s="99"/>
      <c r="AD53" s="111"/>
    </row>
    <row r="54" spans="1:30" ht="12.75">
      <c r="A54" s="64">
        <f t="shared" si="0"/>
        <v>49</v>
      </c>
      <c r="B54" s="23">
        <v>232</v>
      </c>
      <c r="C54" s="184" t="s">
        <v>165</v>
      </c>
      <c r="D54" s="184" t="s">
        <v>296</v>
      </c>
      <c r="E54" s="191" t="s">
        <v>8</v>
      </c>
      <c r="F54" s="54">
        <f>SUM(G54:AD54)</f>
        <v>3</v>
      </c>
      <c r="G54" s="87"/>
      <c r="H54" s="26"/>
      <c r="I54" s="167"/>
      <c r="J54" s="87"/>
      <c r="K54" s="26"/>
      <c r="L54" s="93"/>
      <c r="M54" s="110">
        <v>3</v>
      </c>
      <c r="N54" s="99">
        <v>0</v>
      </c>
      <c r="O54" s="99">
        <v>0</v>
      </c>
      <c r="P54" s="110"/>
      <c r="Q54" s="99"/>
      <c r="R54" s="99"/>
      <c r="S54" s="110"/>
      <c r="T54" s="99"/>
      <c r="U54" s="111"/>
      <c r="V54" s="110"/>
      <c r="W54" s="99"/>
      <c r="X54" s="99"/>
      <c r="Y54" s="110"/>
      <c r="Z54" s="99"/>
      <c r="AA54" s="111"/>
      <c r="AB54" s="110"/>
      <c r="AC54" s="99"/>
      <c r="AD54" s="111"/>
    </row>
    <row r="55" spans="1:30" ht="13.5" thickBot="1">
      <c r="A55" s="65">
        <f t="shared" si="0"/>
        <v>50</v>
      </c>
      <c r="B55" s="24">
        <v>99</v>
      </c>
      <c r="C55" s="190" t="s">
        <v>37</v>
      </c>
      <c r="D55" s="190" t="s">
        <v>398</v>
      </c>
      <c r="E55" s="192"/>
      <c r="F55" s="56">
        <f>SUM(G55:AD55)</f>
        <v>2</v>
      </c>
      <c r="G55" s="88"/>
      <c r="H55" s="27"/>
      <c r="I55" s="27"/>
      <c r="J55" s="88">
        <v>1</v>
      </c>
      <c r="K55" s="27">
        <v>0</v>
      </c>
      <c r="L55" s="94">
        <v>1</v>
      </c>
      <c r="M55" s="88"/>
      <c r="N55" s="27"/>
      <c r="O55" s="27"/>
      <c r="P55" s="112"/>
      <c r="Q55" s="101"/>
      <c r="R55" s="115"/>
      <c r="S55" s="112"/>
      <c r="T55" s="101"/>
      <c r="U55" s="115"/>
      <c r="V55" s="112"/>
      <c r="W55" s="101"/>
      <c r="X55" s="101"/>
      <c r="Y55" s="112"/>
      <c r="Z55" s="101"/>
      <c r="AA55" s="115"/>
      <c r="AB55" s="112"/>
      <c r="AC55" s="101"/>
      <c r="AD55" s="115"/>
    </row>
    <row r="56" spans="1:30" ht="12.75">
      <c r="A56" s="63">
        <f t="shared" si="0"/>
        <v>51</v>
      </c>
      <c r="B56" s="193">
        <v>664</v>
      </c>
      <c r="C56" s="193" t="s">
        <v>182</v>
      </c>
      <c r="D56" s="184" t="s">
        <v>183</v>
      </c>
      <c r="E56" s="194" t="s">
        <v>8</v>
      </c>
      <c r="F56" s="53">
        <f>SUM(G56:AD56)</f>
        <v>1</v>
      </c>
      <c r="G56" s="89">
        <v>1</v>
      </c>
      <c r="H56" s="90">
        <v>0</v>
      </c>
      <c r="I56" s="90">
        <v>0</v>
      </c>
      <c r="J56" s="89"/>
      <c r="K56" s="90"/>
      <c r="L56" s="95"/>
      <c r="M56" s="117"/>
      <c r="N56" s="116"/>
      <c r="O56" s="116"/>
      <c r="P56" s="117"/>
      <c r="Q56" s="116"/>
      <c r="R56" s="118"/>
      <c r="S56" s="117"/>
      <c r="T56" s="116"/>
      <c r="U56" s="118"/>
      <c r="V56" s="119"/>
      <c r="W56" s="103"/>
      <c r="X56" s="103"/>
      <c r="Y56" s="119"/>
      <c r="Z56" s="103"/>
      <c r="AA56" s="103"/>
      <c r="AB56" s="119"/>
      <c r="AC56" s="103"/>
      <c r="AD56" s="103"/>
    </row>
    <row r="57" spans="1:30" ht="12.75">
      <c r="A57" s="64">
        <f t="shared" si="0"/>
        <v>52</v>
      </c>
      <c r="B57" s="23">
        <v>283</v>
      </c>
      <c r="C57" s="23" t="s">
        <v>26</v>
      </c>
      <c r="D57" s="23" t="s">
        <v>442</v>
      </c>
      <c r="E57" s="80" t="s">
        <v>8</v>
      </c>
      <c r="F57" s="54">
        <f>SUM(G57:AD57)</f>
        <v>1</v>
      </c>
      <c r="G57" s="110"/>
      <c r="H57" s="167"/>
      <c r="I57" s="26"/>
      <c r="J57" s="87"/>
      <c r="K57" s="26"/>
      <c r="L57" s="93"/>
      <c r="M57" s="110">
        <v>1</v>
      </c>
      <c r="N57" s="99">
        <v>0</v>
      </c>
      <c r="O57" s="99">
        <v>0</v>
      </c>
      <c r="P57" s="110"/>
      <c r="Q57" s="99"/>
      <c r="R57" s="111"/>
      <c r="S57" s="110"/>
      <c r="T57" s="99"/>
      <c r="U57" s="111"/>
      <c r="V57" s="110"/>
      <c r="W57" s="99"/>
      <c r="X57" s="99"/>
      <c r="Y57" s="110"/>
      <c r="Z57" s="99"/>
      <c r="AA57" s="111"/>
      <c r="AB57" s="110"/>
      <c r="AC57" s="99"/>
      <c r="AD57" s="111"/>
    </row>
    <row r="58" spans="1:30" ht="12.75">
      <c r="A58" s="64">
        <f t="shared" si="0"/>
        <v>53</v>
      </c>
      <c r="B58" s="184"/>
      <c r="C58" s="184"/>
      <c r="D58" s="184"/>
      <c r="E58" s="191" t="s">
        <v>8</v>
      </c>
      <c r="F58" s="54">
        <f>SUM(G58:AD58)</f>
        <v>0</v>
      </c>
      <c r="G58" s="166"/>
      <c r="H58" s="167"/>
      <c r="I58" s="26"/>
      <c r="J58" s="87"/>
      <c r="K58" s="26"/>
      <c r="L58" s="93"/>
      <c r="M58" s="110"/>
      <c r="N58" s="99"/>
      <c r="O58" s="99"/>
      <c r="P58" s="110"/>
      <c r="Q58" s="99"/>
      <c r="R58" s="99"/>
      <c r="S58" s="110"/>
      <c r="T58" s="99"/>
      <c r="U58" s="111"/>
      <c r="V58" s="110"/>
      <c r="W58" s="99"/>
      <c r="X58" s="99"/>
      <c r="Y58" s="110"/>
      <c r="Z58" s="99"/>
      <c r="AA58" s="111"/>
      <c r="AB58" s="110"/>
      <c r="AC58" s="99"/>
      <c r="AD58" s="111"/>
    </row>
    <row r="59" spans="1:30" ht="12.75">
      <c r="A59" s="64">
        <f t="shared" si="0"/>
        <v>54</v>
      </c>
      <c r="B59" s="184"/>
      <c r="C59" s="184"/>
      <c r="D59" s="184"/>
      <c r="E59" s="191" t="s">
        <v>8</v>
      </c>
      <c r="F59" s="54">
        <f>SUM(G59:AD59)</f>
        <v>0</v>
      </c>
      <c r="G59" s="87"/>
      <c r="H59" s="26"/>
      <c r="I59" s="26"/>
      <c r="J59" s="87"/>
      <c r="K59" s="26"/>
      <c r="L59" s="93"/>
      <c r="M59" s="110"/>
      <c r="N59" s="99"/>
      <c r="O59" s="99"/>
      <c r="P59" s="110"/>
      <c r="Q59" s="99"/>
      <c r="R59" s="99"/>
      <c r="S59" s="110"/>
      <c r="T59" s="99"/>
      <c r="U59" s="111"/>
      <c r="V59" s="110"/>
      <c r="W59" s="99"/>
      <c r="X59" s="99"/>
      <c r="Y59" s="110"/>
      <c r="Z59" s="99"/>
      <c r="AA59" s="111"/>
      <c r="AB59" s="110"/>
      <c r="AC59" s="99"/>
      <c r="AD59" s="111"/>
    </row>
    <row r="60" spans="1:30" ht="13.5" thickBot="1">
      <c r="A60" s="65">
        <f t="shared" si="0"/>
        <v>55</v>
      </c>
      <c r="B60" s="190"/>
      <c r="C60" s="190"/>
      <c r="D60" s="190"/>
      <c r="E60" s="192" t="s">
        <v>8</v>
      </c>
      <c r="F60" s="56">
        <f>SUM(G60:AD60)</f>
        <v>0</v>
      </c>
      <c r="G60" s="88"/>
      <c r="H60" s="27"/>
      <c r="I60" s="139"/>
      <c r="J60" s="88"/>
      <c r="K60" s="27"/>
      <c r="L60" s="94"/>
      <c r="M60" s="88"/>
      <c r="N60" s="27"/>
      <c r="O60" s="27"/>
      <c r="P60" s="112"/>
      <c r="Q60" s="101"/>
      <c r="R60" s="115"/>
      <c r="S60" s="112"/>
      <c r="T60" s="101"/>
      <c r="U60" s="115"/>
      <c r="V60" s="112"/>
      <c r="W60" s="101"/>
      <c r="X60" s="101"/>
      <c r="Y60" s="112"/>
      <c r="Z60" s="101"/>
      <c r="AA60" s="115"/>
      <c r="AB60" s="112"/>
      <c r="AC60" s="101"/>
      <c r="AD60" s="115"/>
    </row>
    <row r="61" spans="1:30" ht="12.75" hidden="1">
      <c r="A61" s="63">
        <f t="shared" si="0"/>
        <v>56</v>
      </c>
      <c r="B61" s="21">
        <v>302</v>
      </c>
      <c r="C61" s="21" t="s">
        <v>31</v>
      </c>
      <c r="D61" s="23" t="s">
        <v>184</v>
      </c>
      <c r="E61" s="82" t="s">
        <v>8</v>
      </c>
      <c r="F61" s="53">
        <f>SUM(G61:AD61)</f>
        <v>0</v>
      </c>
      <c r="G61" s="89"/>
      <c r="H61" s="90"/>
      <c r="I61" s="90"/>
      <c r="J61" s="241"/>
      <c r="K61" s="90"/>
      <c r="L61" s="95"/>
      <c r="M61" s="117"/>
      <c r="N61" s="116"/>
      <c r="O61" s="116"/>
      <c r="P61" s="117"/>
      <c r="Q61" s="116"/>
      <c r="R61" s="118"/>
      <c r="S61" s="117"/>
      <c r="T61" s="116"/>
      <c r="U61" s="118"/>
      <c r="V61" s="119"/>
      <c r="W61" s="103"/>
      <c r="X61" s="103"/>
      <c r="Y61" s="119"/>
      <c r="Z61" s="103"/>
      <c r="AA61" s="103"/>
      <c r="AB61" s="119"/>
      <c r="AC61" s="103"/>
      <c r="AD61" s="103"/>
    </row>
    <row r="62" spans="1:30" ht="12.75" hidden="1">
      <c r="A62" s="64">
        <f t="shared" si="0"/>
        <v>57</v>
      </c>
      <c r="B62" s="23">
        <v>233</v>
      </c>
      <c r="C62" s="23" t="s">
        <v>164</v>
      </c>
      <c r="D62" s="23" t="s">
        <v>135</v>
      </c>
      <c r="E62" s="80" t="s">
        <v>8</v>
      </c>
      <c r="F62" s="54">
        <f>SUM(G62:AD62)</f>
        <v>0</v>
      </c>
      <c r="G62" s="87"/>
      <c r="H62" s="26"/>
      <c r="I62" s="26"/>
      <c r="J62" s="89"/>
      <c r="K62" s="26"/>
      <c r="L62" s="93"/>
      <c r="M62" s="110"/>
      <c r="N62" s="99"/>
      <c r="O62" s="99"/>
      <c r="P62" s="110"/>
      <c r="Q62" s="99"/>
      <c r="R62" s="111"/>
      <c r="S62" s="110"/>
      <c r="T62" s="99"/>
      <c r="U62" s="111"/>
      <c r="V62" s="110"/>
      <c r="W62" s="99"/>
      <c r="X62" s="99"/>
      <c r="Y62" s="110"/>
      <c r="Z62" s="99"/>
      <c r="AA62" s="111"/>
      <c r="AB62" s="110"/>
      <c r="AC62" s="99"/>
      <c r="AD62" s="111"/>
    </row>
    <row r="63" spans="1:30" ht="12.75" hidden="1">
      <c r="A63" s="64">
        <f aca="true" t="shared" si="2" ref="A63:A70">+A62+1</f>
        <v>58</v>
      </c>
      <c r="B63" s="184">
        <v>79</v>
      </c>
      <c r="C63" s="184" t="s">
        <v>174</v>
      </c>
      <c r="D63" s="184" t="s">
        <v>173</v>
      </c>
      <c r="E63" s="191" t="s">
        <v>8</v>
      </c>
      <c r="F63" s="54">
        <f>SUM(G63:AD63)</f>
        <v>0</v>
      </c>
      <c r="G63" s="87"/>
      <c r="H63" s="26"/>
      <c r="I63" s="167"/>
      <c r="J63" s="87"/>
      <c r="K63" s="26"/>
      <c r="L63" s="93"/>
      <c r="M63" s="110"/>
      <c r="N63" s="99"/>
      <c r="O63" s="99"/>
      <c r="P63" s="110"/>
      <c r="Q63" s="99"/>
      <c r="R63" s="99"/>
      <c r="S63" s="110"/>
      <c r="T63" s="99"/>
      <c r="U63" s="111"/>
      <c r="V63" s="110"/>
      <c r="W63" s="99"/>
      <c r="X63" s="99"/>
      <c r="Y63" s="110"/>
      <c r="Z63" s="99"/>
      <c r="AA63" s="111"/>
      <c r="AB63" s="110"/>
      <c r="AC63" s="99"/>
      <c r="AD63" s="111"/>
    </row>
    <row r="64" spans="1:30" ht="12.75" hidden="1">
      <c r="A64" s="64">
        <f t="shared" si="2"/>
        <v>59</v>
      </c>
      <c r="B64" s="23">
        <v>418</v>
      </c>
      <c r="C64" s="23" t="s">
        <v>313</v>
      </c>
      <c r="D64" s="23" t="s">
        <v>314</v>
      </c>
      <c r="E64" s="80" t="s">
        <v>8</v>
      </c>
      <c r="F64" s="54">
        <f>SUM(G64:AD64)</f>
        <v>0</v>
      </c>
      <c r="G64" s="87"/>
      <c r="H64" s="26"/>
      <c r="I64" s="26"/>
      <c r="J64" s="87"/>
      <c r="K64" s="26"/>
      <c r="L64" s="93"/>
      <c r="M64" s="110"/>
      <c r="N64" s="99"/>
      <c r="O64" s="99"/>
      <c r="P64" s="110"/>
      <c r="Q64" s="99"/>
      <c r="R64" s="99"/>
      <c r="S64" s="110"/>
      <c r="T64" s="99"/>
      <c r="U64" s="111"/>
      <c r="V64" s="110"/>
      <c r="W64" s="99"/>
      <c r="X64" s="99"/>
      <c r="Y64" s="110"/>
      <c r="Z64" s="99"/>
      <c r="AA64" s="111"/>
      <c r="AB64" s="110"/>
      <c r="AC64" s="99"/>
      <c r="AD64" s="111"/>
    </row>
    <row r="65" spans="1:30" ht="13.5" hidden="1" thickBot="1">
      <c r="A65" s="65">
        <f t="shared" si="2"/>
        <v>60</v>
      </c>
      <c r="B65" s="24">
        <v>79</v>
      </c>
      <c r="C65" s="190" t="s">
        <v>256</v>
      </c>
      <c r="D65" s="190" t="s">
        <v>255</v>
      </c>
      <c r="E65" s="192" t="s">
        <v>8</v>
      </c>
      <c r="F65" s="56">
        <f>SUM(G65:AD65)</f>
        <v>0</v>
      </c>
      <c r="G65" s="88"/>
      <c r="H65" s="27"/>
      <c r="I65" s="27"/>
      <c r="J65" s="88"/>
      <c r="K65" s="27"/>
      <c r="L65" s="94"/>
      <c r="M65" s="112"/>
      <c r="N65" s="101"/>
      <c r="O65" s="101"/>
      <c r="P65" s="112"/>
      <c r="Q65" s="101"/>
      <c r="R65" s="115"/>
      <c r="S65" s="112"/>
      <c r="T65" s="101"/>
      <c r="U65" s="115"/>
      <c r="V65" s="112"/>
      <c r="W65" s="101"/>
      <c r="X65" s="101"/>
      <c r="Y65" s="112"/>
      <c r="Z65" s="101"/>
      <c r="AA65" s="115"/>
      <c r="AB65" s="112"/>
      <c r="AC65" s="101"/>
      <c r="AD65" s="115"/>
    </row>
    <row r="66" spans="1:30" ht="12.75" hidden="1">
      <c r="A66" s="63">
        <f t="shared" si="2"/>
        <v>61</v>
      </c>
      <c r="B66" s="193">
        <v>660</v>
      </c>
      <c r="C66" s="193" t="s">
        <v>41</v>
      </c>
      <c r="D66" s="184" t="s">
        <v>238</v>
      </c>
      <c r="E66" s="194" t="s">
        <v>8</v>
      </c>
      <c r="F66" s="53">
        <f>SUM(G66:AD66)</f>
        <v>0</v>
      </c>
      <c r="G66" s="89"/>
      <c r="H66" s="90"/>
      <c r="I66" s="90"/>
      <c r="J66" s="89"/>
      <c r="K66" s="90"/>
      <c r="L66" s="95"/>
      <c r="M66" s="117"/>
      <c r="N66" s="116"/>
      <c r="O66" s="116"/>
      <c r="P66" s="117"/>
      <c r="Q66" s="116"/>
      <c r="R66" s="118"/>
      <c r="S66" s="117"/>
      <c r="T66" s="116"/>
      <c r="U66" s="118"/>
      <c r="V66" s="119"/>
      <c r="W66" s="103"/>
      <c r="X66" s="103"/>
      <c r="Y66" s="119"/>
      <c r="Z66" s="103"/>
      <c r="AA66" s="103"/>
      <c r="AB66" s="119"/>
      <c r="AC66" s="103"/>
      <c r="AD66" s="103"/>
    </row>
    <row r="67" spans="1:30" ht="12.75" hidden="1">
      <c r="A67" s="64">
        <f t="shared" si="2"/>
        <v>62</v>
      </c>
      <c r="B67" s="184">
        <v>346</v>
      </c>
      <c r="C67" s="184" t="s">
        <v>213</v>
      </c>
      <c r="D67" s="184" t="s">
        <v>212</v>
      </c>
      <c r="E67" s="191" t="s">
        <v>8</v>
      </c>
      <c r="F67" s="54">
        <f>SUM(G67:AD67)</f>
        <v>0</v>
      </c>
      <c r="G67" s="87"/>
      <c r="H67" s="26"/>
      <c r="I67" s="26"/>
      <c r="J67" s="87"/>
      <c r="K67" s="26"/>
      <c r="L67" s="93"/>
      <c r="M67" s="110"/>
      <c r="N67" s="99"/>
      <c r="O67" s="99"/>
      <c r="P67" s="110"/>
      <c r="Q67" s="99"/>
      <c r="R67" s="111"/>
      <c r="S67" s="110"/>
      <c r="T67" s="99"/>
      <c r="U67" s="111"/>
      <c r="V67" s="110"/>
      <c r="W67" s="99"/>
      <c r="X67" s="99"/>
      <c r="Y67" s="110"/>
      <c r="Z67" s="99"/>
      <c r="AA67" s="111"/>
      <c r="AB67" s="110"/>
      <c r="AC67" s="99"/>
      <c r="AD67" s="111"/>
    </row>
    <row r="68" spans="1:30" ht="12.75" hidden="1">
      <c r="A68" s="64">
        <f t="shared" si="2"/>
        <v>63</v>
      </c>
      <c r="B68" s="184">
        <v>531</v>
      </c>
      <c r="C68" s="184" t="s">
        <v>96</v>
      </c>
      <c r="D68" s="184" t="s">
        <v>298</v>
      </c>
      <c r="E68" s="191" t="s">
        <v>8</v>
      </c>
      <c r="F68" s="54">
        <f>SUM(G68:AD68)</f>
        <v>0</v>
      </c>
      <c r="G68" s="87"/>
      <c r="H68" s="26"/>
      <c r="I68" s="167"/>
      <c r="J68" s="87"/>
      <c r="K68" s="26"/>
      <c r="L68" s="93"/>
      <c r="M68" s="87"/>
      <c r="N68" s="26"/>
      <c r="O68" s="26"/>
      <c r="P68" s="110"/>
      <c r="Q68" s="99"/>
      <c r="R68" s="99"/>
      <c r="S68" s="110"/>
      <c r="T68" s="99"/>
      <c r="U68" s="111"/>
      <c r="V68" s="110"/>
      <c r="W68" s="99"/>
      <c r="X68" s="99"/>
      <c r="Y68" s="110"/>
      <c r="Z68" s="99"/>
      <c r="AA68" s="111"/>
      <c r="AB68" s="110"/>
      <c r="AC68" s="99"/>
      <c r="AD68" s="111"/>
    </row>
    <row r="69" spans="1:30" ht="12.75" hidden="1">
      <c r="A69" s="64">
        <f t="shared" si="2"/>
        <v>64</v>
      </c>
      <c r="B69" s="184">
        <v>675</v>
      </c>
      <c r="C69" s="184" t="s">
        <v>294</v>
      </c>
      <c r="D69" s="184" t="s">
        <v>293</v>
      </c>
      <c r="E69" s="191" t="s">
        <v>8</v>
      </c>
      <c r="F69" s="54">
        <f>SUM(G69:AD69)</f>
        <v>0</v>
      </c>
      <c r="G69" s="87"/>
      <c r="H69" s="26"/>
      <c r="I69" s="26"/>
      <c r="J69" s="87"/>
      <c r="K69" s="26"/>
      <c r="L69" s="93"/>
      <c r="M69" s="110"/>
      <c r="N69" s="99"/>
      <c r="O69" s="99"/>
      <c r="P69" s="110"/>
      <c r="Q69" s="99"/>
      <c r="R69" s="99"/>
      <c r="S69" s="110"/>
      <c r="T69" s="99"/>
      <c r="U69" s="111"/>
      <c r="V69" s="110"/>
      <c r="W69" s="99"/>
      <c r="X69" s="99"/>
      <c r="Y69" s="110"/>
      <c r="Z69" s="99"/>
      <c r="AA69" s="111"/>
      <c r="AB69" s="110"/>
      <c r="AC69" s="99"/>
      <c r="AD69" s="111"/>
    </row>
    <row r="70" spans="1:30" ht="13.5" hidden="1" thickBot="1">
      <c r="A70" s="65">
        <f t="shared" si="2"/>
        <v>65</v>
      </c>
      <c r="B70" s="190">
        <v>380</v>
      </c>
      <c r="C70" s="190" t="s">
        <v>178</v>
      </c>
      <c r="D70" s="190" t="s">
        <v>175</v>
      </c>
      <c r="E70" s="192" t="s">
        <v>8</v>
      </c>
      <c r="F70" s="56">
        <f>SUM(G70:AD70)</f>
        <v>0</v>
      </c>
      <c r="G70" s="88"/>
      <c r="H70" s="27"/>
      <c r="I70" s="27"/>
      <c r="J70" s="88"/>
      <c r="K70" s="27"/>
      <c r="L70" s="94"/>
      <c r="M70" s="112"/>
      <c r="N70" s="101"/>
      <c r="O70" s="101"/>
      <c r="P70" s="112"/>
      <c r="Q70" s="101"/>
      <c r="R70" s="115"/>
      <c r="S70" s="112"/>
      <c r="T70" s="101"/>
      <c r="U70" s="115"/>
      <c r="V70" s="112"/>
      <c r="W70" s="101"/>
      <c r="X70" s="101"/>
      <c r="Y70" s="112"/>
      <c r="Z70" s="101"/>
      <c r="AA70" s="115"/>
      <c r="AB70" s="112"/>
      <c r="AC70" s="101"/>
      <c r="AD70" s="115"/>
    </row>
    <row r="71" spans="1:30" ht="12.75" hidden="1">
      <c r="A71" s="63">
        <f aca="true" t="shared" si="3" ref="A71:A85">+A70+1</f>
        <v>66</v>
      </c>
      <c r="B71" s="21">
        <v>741</v>
      </c>
      <c r="C71" s="193" t="s">
        <v>122</v>
      </c>
      <c r="D71" s="193" t="s">
        <v>292</v>
      </c>
      <c r="E71" s="194" t="s">
        <v>8</v>
      </c>
      <c r="F71" s="53">
        <f>SUM(G71:AD71)</f>
        <v>0</v>
      </c>
      <c r="G71" s="89"/>
      <c r="H71" s="90"/>
      <c r="I71" s="90"/>
      <c r="J71" s="89"/>
      <c r="K71" s="90"/>
      <c r="L71" s="95"/>
      <c r="M71" s="117"/>
      <c r="N71" s="116"/>
      <c r="O71" s="116"/>
      <c r="P71" s="117"/>
      <c r="Q71" s="116"/>
      <c r="R71" s="118"/>
      <c r="S71" s="119"/>
      <c r="T71" s="103"/>
      <c r="U71" s="120"/>
      <c r="V71" s="119"/>
      <c r="W71" s="103"/>
      <c r="X71" s="103"/>
      <c r="Y71" s="119"/>
      <c r="Z71" s="103"/>
      <c r="AA71" s="103"/>
      <c r="AB71" s="119"/>
      <c r="AC71" s="103"/>
      <c r="AD71" s="103"/>
    </row>
    <row r="72" spans="1:30" ht="12.75" hidden="1">
      <c r="A72" s="64">
        <f t="shared" si="3"/>
        <v>67</v>
      </c>
      <c r="B72" s="184">
        <v>282</v>
      </c>
      <c r="C72" s="184" t="s">
        <v>178</v>
      </c>
      <c r="D72" s="184" t="s">
        <v>187</v>
      </c>
      <c r="E72" s="191" t="s">
        <v>8</v>
      </c>
      <c r="F72" s="54">
        <f>SUM(G72:AD72)</f>
        <v>0</v>
      </c>
      <c r="G72" s="87"/>
      <c r="H72" s="26"/>
      <c r="I72" s="26"/>
      <c r="J72" s="87"/>
      <c r="K72" s="26"/>
      <c r="L72" s="93"/>
      <c r="M72" s="110"/>
      <c r="N72" s="99"/>
      <c r="O72" s="99"/>
      <c r="P72" s="110"/>
      <c r="Q72" s="99"/>
      <c r="R72" s="111"/>
      <c r="S72" s="110"/>
      <c r="T72" s="99"/>
      <c r="U72" s="111"/>
      <c r="V72" s="110"/>
      <c r="W72" s="99"/>
      <c r="X72" s="99"/>
      <c r="Y72" s="110"/>
      <c r="Z72" s="99"/>
      <c r="AA72" s="99"/>
      <c r="AB72" s="110"/>
      <c r="AC72" s="99"/>
      <c r="AD72" s="99"/>
    </row>
    <row r="73" spans="1:30" ht="12.75" hidden="1">
      <c r="A73" s="64">
        <f t="shared" si="3"/>
        <v>68</v>
      </c>
      <c r="B73" s="23">
        <v>54</v>
      </c>
      <c r="C73" s="184" t="s">
        <v>200</v>
      </c>
      <c r="D73" s="184" t="s">
        <v>297</v>
      </c>
      <c r="E73" s="191" t="s">
        <v>8</v>
      </c>
      <c r="F73" s="54">
        <f>SUM(G73:AD73)</f>
        <v>0</v>
      </c>
      <c r="G73" s="87"/>
      <c r="H73" s="26"/>
      <c r="I73" s="26"/>
      <c r="J73" s="87"/>
      <c r="K73" s="26"/>
      <c r="L73" s="93"/>
      <c r="M73" s="110"/>
      <c r="N73" s="99"/>
      <c r="O73" s="99"/>
      <c r="P73" s="110"/>
      <c r="Q73" s="99"/>
      <c r="R73" s="99"/>
      <c r="S73" s="110"/>
      <c r="T73" s="99"/>
      <c r="U73" s="111"/>
      <c r="V73" s="110"/>
      <c r="W73" s="99"/>
      <c r="X73" s="99"/>
      <c r="Y73" s="110"/>
      <c r="Z73" s="99"/>
      <c r="AA73" s="99"/>
      <c r="AB73" s="110"/>
      <c r="AC73" s="99"/>
      <c r="AD73" s="99"/>
    </row>
    <row r="74" spans="1:30" ht="12.75" hidden="1">
      <c r="A74" s="64">
        <f t="shared" si="3"/>
        <v>69</v>
      </c>
      <c r="B74" s="184"/>
      <c r="C74" s="184"/>
      <c r="D74" s="184"/>
      <c r="E74" s="191" t="s">
        <v>8</v>
      </c>
      <c r="F74" s="54">
        <f>SUM(G74:AD74)</f>
        <v>0</v>
      </c>
      <c r="G74" s="87"/>
      <c r="H74" s="167"/>
      <c r="I74" s="26"/>
      <c r="J74" s="87"/>
      <c r="K74" s="26"/>
      <c r="L74" s="93"/>
      <c r="M74" s="110"/>
      <c r="N74" s="99"/>
      <c r="O74" s="99"/>
      <c r="P74" s="110"/>
      <c r="Q74" s="99"/>
      <c r="R74" s="99"/>
      <c r="S74" s="110"/>
      <c r="T74" s="99"/>
      <c r="U74" s="111"/>
      <c r="V74" s="110"/>
      <c r="W74" s="99"/>
      <c r="X74" s="99"/>
      <c r="Y74" s="110"/>
      <c r="Z74" s="99"/>
      <c r="AA74" s="99"/>
      <c r="AB74" s="110"/>
      <c r="AC74" s="99"/>
      <c r="AD74" s="99"/>
    </row>
    <row r="75" spans="1:30" ht="13.5" hidden="1" thickBot="1">
      <c r="A75" s="65">
        <f t="shared" si="3"/>
        <v>70</v>
      </c>
      <c r="B75" s="24">
        <v>210</v>
      </c>
      <c r="C75" s="24" t="s">
        <v>144</v>
      </c>
      <c r="D75" s="24" t="s">
        <v>158</v>
      </c>
      <c r="E75" s="81" t="s">
        <v>8</v>
      </c>
      <c r="F75" s="56">
        <f>SUM(G75:AD75)</f>
        <v>0</v>
      </c>
      <c r="G75" s="88"/>
      <c r="H75" s="27"/>
      <c r="I75" s="27"/>
      <c r="J75" s="88"/>
      <c r="K75" s="27"/>
      <c r="L75" s="94"/>
      <c r="M75" s="112"/>
      <c r="N75" s="101"/>
      <c r="O75" s="101"/>
      <c r="P75" s="112"/>
      <c r="Q75" s="101"/>
      <c r="R75" s="115"/>
      <c r="S75" s="112"/>
      <c r="T75" s="101"/>
      <c r="U75" s="115"/>
      <c r="V75" s="112"/>
      <c r="W75" s="101"/>
      <c r="X75" s="101"/>
      <c r="Y75" s="112"/>
      <c r="Z75" s="101"/>
      <c r="AA75" s="115"/>
      <c r="AB75" s="112"/>
      <c r="AC75" s="101"/>
      <c r="AD75" s="115"/>
    </row>
    <row r="76" spans="1:30" ht="12.75" hidden="1">
      <c r="A76" s="63">
        <f aca="true" t="shared" si="4" ref="A76:A81">+A75+1</f>
        <v>71</v>
      </c>
      <c r="B76" s="21">
        <v>489</v>
      </c>
      <c r="C76" s="193" t="s">
        <v>182</v>
      </c>
      <c r="D76" s="193" t="s">
        <v>210</v>
      </c>
      <c r="E76" s="194" t="s">
        <v>8</v>
      </c>
      <c r="F76" s="53">
        <f>SUM(G76:AD76)</f>
        <v>0</v>
      </c>
      <c r="G76" s="89"/>
      <c r="H76" s="90"/>
      <c r="I76" s="90"/>
      <c r="J76" s="89"/>
      <c r="K76" s="90"/>
      <c r="L76" s="95"/>
      <c r="M76" s="117"/>
      <c r="N76" s="116"/>
      <c r="O76" s="116"/>
      <c r="P76" s="117"/>
      <c r="Q76" s="116"/>
      <c r="R76" s="118"/>
      <c r="S76" s="119"/>
      <c r="T76" s="103"/>
      <c r="U76" s="120"/>
      <c r="V76" s="119"/>
      <c r="W76" s="103"/>
      <c r="X76" s="103"/>
      <c r="Y76" s="119"/>
      <c r="Z76" s="103"/>
      <c r="AA76" s="103"/>
      <c r="AB76" s="119"/>
      <c r="AC76" s="103"/>
      <c r="AD76" s="103"/>
    </row>
    <row r="77" spans="1:30" ht="12.75" hidden="1">
      <c r="A77" s="64">
        <f t="shared" si="4"/>
        <v>72</v>
      </c>
      <c r="B77" s="23">
        <v>371</v>
      </c>
      <c r="C77" s="23" t="s">
        <v>178</v>
      </c>
      <c r="D77" s="23" t="s">
        <v>227</v>
      </c>
      <c r="E77" s="80" t="s">
        <v>8</v>
      </c>
      <c r="F77" s="54">
        <f>SUM(G77:AD77)</f>
        <v>0</v>
      </c>
      <c r="G77" s="87"/>
      <c r="H77" s="167"/>
      <c r="I77" s="26"/>
      <c r="J77" s="87"/>
      <c r="K77" s="26"/>
      <c r="L77" s="93"/>
      <c r="M77" s="110"/>
      <c r="N77" s="99"/>
      <c r="O77" s="99"/>
      <c r="P77" s="110"/>
      <c r="Q77" s="99"/>
      <c r="R77" s="111"/>
      <c r="S77" s="110"/>
      <c r="T77" s="99"/>
      <c r="U77" s="111"/>
      <c r="V77" s="110"/>
      <c r="W77" s="99"/>
      <c r="X77" s="99"/>
      <c r="Y77" s="110"/>
      <c r="Z77" s="99"/>
      <c r="AA77" s="99"/>
      <c r="AB77" s="110"/>
      <c r="AC77" s="99"/>
      <c r="AD77" s="99"/>
    </row>
    <row r="78" spans="1:30" ht="12.75" hidden="1">
      <c r="A78" s="64">
        <f t="shared" si="4"/>
        <v>73</v>
      </c>
      <c r="B78" s="204">
        <v>677</v>
      </c>
      <c r="C78" s="261" t="s">
        <v>24</v>
      </c>
      <c r="D78" s="261" t="s">
        <v>250</v>
      </c>
      <c r="E78" s="191" t="s">
        <v>8</v>
      </c>
      <c r="F78" s="54">
        <f>SUM(G78:AD78)</f>
        <v>0</v>
      </c>
      <c r="G78" s="87"/>
      <c r="H78" s="26"/>
      <c r="I78" s="167"/>
      <c r="J78" s="87"/>
      <c r="K78" s="26"/>
      <c r="L78" s="93"/>
      <c r="M78" s="87"/>
      <c r="N78" s="26"/>
      <c r="O78" s="26"/>
      <c r="P78" s="110"/>
      <c r="Q78" s="99"/>
      <c r="R78" s="99"/>
      <c r="S78" s="110"/>
      <c r="T78" s="99"/>
      <c r="U78" s="111"/>
      <c r="V78" s="110"/>
      <c r="W78" s="99"/>
      <c r="X78" s="99"/>
      <c r="Y78" s="110"/>
      <c r="Z78" s="99"/>
      <c r="AA78" s="99"/>
      <c r="AB78" s="110"/>
      <c r="AC78" s="99"/>
      <c r="AD78" s="99"/>
    </row>
    <row r="79" spans="1:30" ht="12.75" hidden="1">
      <c r="A79" s="64">
        <f t="shared" si="4"/>
        <v>74</v>
      </c>
      <c r="B79" s="23">
        <v>421</v>
      </c>
      <c r="C79" s="23" t="s">
        <v>186</v>
      </c>
      <c r="D79" s="23" t="s">
        <v>291</v>
      </c>
      <c r="E79" s="80" t="s">
        <v>8</v>
      </c>
      <c r="F79" s="54">
        <f>SUM(G79:AD79)</f>
        <v>0</v>
      </c>
      <c r="G79" s="87"/>
      <c r="H79" s="26"/>
      <c r="I79" s="26"/>
      <c r="J79" s="87"/>
      <c r="K79" s="26"/>
      <c r="L79" s="93"/>
      <c r="M79" s="110"/>
      <c r="N79" s="99"/>
      <c r="O79" s="99"/>
      <c r="P79" s="110"/>
      <c r="Q79" s="99"/>
      <c r="R79" s="99"/>
      <c r="S79" s="110"/>
      <c r="T79" s="99"/>
      <c r="U79" s="111"/>
      <c r="V79" s="110"/>
      <c r="W79" s="99"/>
      <c r="X79" s="99"/>
      <c r="Y79" s="110"/>
      <c r="Z79" s="99"/>
      <c r="AA79" s="99"/>
      <c r="AB79" s="110"/>
      <c r="AC79" s="99"/>
      <c r="AD79" s="99"/>
    </row>
    <row r="80" spans="1:30" ht="13.5" hidden="1" thickBot="1">
      <c r="A80" s="65">
        <f t="shared" si="4"/>
        <v>75</v>
      </c>
      <c r="B80" s="190">
        <v>533</v>
      </c>
      <c r="C80" s="190" t="s">
        <v>25</v>
      </c>
      <c r="D80" s="190" t="s">
        <v>252</v>
      </c>
      <c r="E80" s="192" t="s">
        <v>8</v>
      </c>
      <c r="F80" s="56">
        <f>SUM(G80:AD80)</f>
        <v>0</v>
      </c>
      <c r="G80" s="88"/>
      <c r="H80" s="27"/>
      <c r="I80" s="27"/>
      <c r="J80" s="88"/>
      <c r="K80" s="27"/>
      <c r="L80" s="94"/>
      <c r="M80" s="112"/>
      <c r="N80" s="101"/>
      <c r="O80" s="101"/>
      <c r="P80" s="112"/>
      <c r="Q80" s="101"/>
      <c r="R80" s="115"/>
      <c r="S80" s="112"/>
      <c r="T80" s="101"/>
      <c r="U80" s="115"/>
      <c r="V80" s="112"/>
      <c r="W80" s="101"/>
      <c r="X80" s="101"/>
      <c r="Y80" s="112"/>
      <c r="Z80" s="101"/>
      <c r="AA80" s="115"/>
      <c r="AB80" s="112"/>
      <c r="AC80" s="101"/>
      <c r="AD80" s="115"/>
    </row>
    <row r="81" spans="1:30" ht="12.75" hidden="1">
      <c r="A81" s="63">
        <f t="shared" si="4"/>
        <v>76</v>
      </c>
      <c r="B81" s="193">
        <v>446</v>
      </c>
      <c r="C81" s="193" t="s">
        <v>237</v>
      </c>
      <c r="D81" s="193" t="s">
        <v>236</v>
      </c>
      <c r="E81" s="194" t="s">
        <v>8</v>
      </c>
      <c r="F81" s="53">
        <f>SUM(G81:AD81)</f>
        <v>0</v>
      </c>
      <c r="G81" s="89"/>
      <c r="H81" s="90"/>
      <c r="I81" s="90"/>
      <c r="J81" s="89"/>
      <c r="K81" s="90"/>
      <c r="L81" s="95"/>
      <c r="M81" s="89"/>
      <c r="N81" s="90"/>
      <c r="O81" s="90"/>
      <c r="P81" s="117"/>
      <c r="Q81" s="116"/>
      <c r="R81" s="118"/>
      <c r="S81" s="119"/>
      <c r="T81" s="103"/>
      <c r="U81" s="120"/>
      <c r="V81" s="119"/>
      <c r="W81" s="103"/>
      <c r="X81" s="103"/>
      <c r="Y81" s="119"/>
      <c r="Z81" s="103"/>
      <c r="AA81" s="103"/>
      <c r="AB81" s="119"/>
      <c r="AC81" s="103"/>
      <c r="AD81" s="103"/>
    </row>
    <row r="82" spans="1:30" ht="12.75" hidden="1">
      <c r="A82" s="64">
        <f t="shared" si="3"/>
        <v>77</v>
      </c>
      <c r="B82" s="23">
        <v>310</v>
      </c>
      <c r="C82" s="184" t="s">
        <v>35</v>
      </c>
      <c r="D82" s="184" t="s">
        <v>190</v>
      </c>
      <c r="E82" s="191" t="s">
        <v>8</v>
      </c>
      <c r="F82" s="54">
        <f>SUM(G82:AD82)</f>
        <v>0</v>
      </c>
      <c r="G82" s="87"/>
      <c r="H82" s="26"/>
      <c r="I82" s="26"/>
      <c r="J82" s="87"/>
      <c r="K82" s="26"/>
      <c r="L82" s="93"/>
      <c r="M82" s="87"/>
      <c r="N82" s="26"/>
      <c r="O82" s="26"/>
      <c r="P82" s="110"/>
      <c r="Q82" s="99"/>
      <c r="R82" s="111"/>
      <c r="S82" s="110"/>
      <c r="T82" s="99"/>
      <c r="U82" s="111"/>
      <c r="V82" s="110"/>
      <c r="W82" s="99"/>
      <c r="X82" s="99"/>
      <c r="Y82" s="110"/>
      <c r="Z82" s="99"/>
      <c r="AA82" s="99"/>
      <c r="AB82" s="110"/>
      <c r="AC82" s="99"/>
      <c r="AD82" s="99"/>
    </row>
    <row r="83" spans="1:30" ht="12.75" hidden="1">
      <c r="A83" s="64">
        <f t="shared" si="3"/>
        <v>78</v>
      </c>
      <c r="B83" s="23">
        <v>676</v>
      </c>
      <c r="C83" s="23" t="s">
        <v>123</v>
      </c>
      <c r="D83" s="23" t="s">
        <v>259</v>
      </c>
      <c r="E83" s="80" t="s">
        <v>8</v>
      </c>
      <c r="F83" s="54">
        <f>SUM(G83:AD83)</f>
        <v>0</v>
      </c>
      <c r="G83" s="110"/>
      <c r="H83" s="167"/>
      <c r="I83" s="26"/>
      <c r="J83" s="87"/>
      <c r="K83" s="26"/>
      <c r="L83" s="93"/>
      <c r="M83" s="110"/>
      <c r="N83" s="99"/>
      <c r="O83" s="99"/>
      <c r="P83" s="110"/>
      <c r="Q83" s="99"/>
      <c r="R83" s="99"/>
      <c r="S83" s="110"/>
      <c r="T83" s="99"/>
      <c r="U83" s="111"/>
      <c r="V83" s="110"/>
      <c r="W83" s="99"/>
      <c r="X83" s="99"/>
      <c r="Y83" s="110"/>
      <c r="Z83" s="99"/>
      <c r="AA83" s="99"/>
      <c r="AB83" s="110"/>
      <c r="AC83" s="99"/>
      <c r="AD83" s="99"/>
    </row>
    <row r="84" spans="1:30" ht="12.75" hidden="1">
      <c r="A84" s="64">
        <f t="shared" si="3"/>
        <v>79</v>
      </c>
      <c r="B84" s="23">
        <v>680</v>
      </c>
      <c r="C84" s="184" t="s">
        <v>146</v>
      </c>
      <c r="D84" s="184" t="s">
        <v>273</v>
      </c>
      <c r="E84" s="191" t="s">
        <v>8</v>
      </c>
      <c r="F84" s="54">
        <f>SUM(G84:AD84)</f>
        <v>0</v>
      </c>
      <c r="G84" s="87"/>
      <c r="H84" s="26"/>
      <c r="I84" s="26"/>
      <c r="J84" s="87"/>
      <c r="K84" s="26"/>
      <c r="L84" s="93"/>
      <c r="M84" s="110"/>
      <c r="N84" s="99"/>
      <c r="O84" s="99"/>
      <c r="P84" s="110"/>
      <c r="Q84" s="99"/>
      <c r="R84" s="99"/>
      <c r="S84" s="110"/>
      <c r="T84" s="99"/>
      <c r="U84" s="111"/>
      <c r="V84" s="110"/>
      <c r="W84" s="99"/>
      <c r="X84" s="99"/>
      <c r="Y84" s="110"/>
      <c r="Z84" s="99"/>
      <c r="AA84" s="99"/>
      <c r="AB84" s="110"/>
      <c r="AC84" s="99"/>
      <c r="AD84" s="99"/>
    </row>
    <row r="85" spans="1:30" ht="13.5" hidden="1" thickBot="1">
      <c r="A85" s="65">
        <f t="shared" si="3"/>
        <v>80</v>
      </c>
      <c r="B85" s="24">
        <v>325</v>
      </c>
      <c r="C85" s="190" t="s">
        <v>48</v>
      </c>
      <c r="D85" s="190" t="s">
        <v>47</v>
      </c>
      <c r="E85" s="192" t="s">
        <v>8</v>
      </c>
      <c r="F85" s="56">
        <f>SUM(G85:AD85)</f>
        <v>0</v>
      </c>
      <c r="G85" s="88"/>
      <c r="H85" s="27"/>
      <c r="I85" s="27"/>
      <c r="J85" s="88"/>
      <c r="K85" s="27"/>
      <c r="L85" s="94"/>
      <c r="M85" s="112"/>
      <c r="N85" s="101"/>
      <c r="O85" s="101"/>
      <c r="P85" s="112"/>
      <c r="Q85" s="101"/>
      <c r="R85" s="115"/>
      <c r="S85" s="112"/>
      <c r="T85" s="101"/>
      <c r="U85" s="115"/>
      <c r="V85" s="112"/>
      <c r="W85" s="101"/>
      <c r="X85" s="101"/>
      <c r="Y85" s="112"/>
      <c r="Z85" s="101"/>
      <c r="AA85" s="115"/>
      <c r="AB85" s="112"/>
      <c r="AC85" s="101"/>
      <c r="AD85" s="115"/>
    </row>
    <row r="86" spans="1:30" ht="12.75" hidden="1">
      <c r="A86" s="63">
        <f>+A85+1</f>
        <v>81</v>
      </c>
      <c r="B86" s="21">
        <v>497</v>
      </c>
      <c r="C86" s="21" t="s">
        <v>299</v>
      </c>
      <c r="D86" s="21" t="s">
        <v>204</v>
      </c>
      <c r="E86" s="82" t="s">
        <v>8</v>
      </c>
      <c r="F86" s="53">
        <f>SUM(G86:AD86)</f>
        <v>0</v>
      </c>
      <c r="G86" s="89"/>
      <c r="H86" s="116"/>
      <c r="I86" s="90"/>
      <c r="J86" s="89"/>
      <c r="K86" s="90"/>
      <c r="L86" s="95"/>
      <c r="M86" s="117"/>
      <c r="N86" s="116"/>
      <c r="O86" s="116"/>
      <c r="P86" s="117"/>
      <c r="Q86" s="116"/>
      <c r="R86" s="118"/>
      <c r="S86" s="119"/>
      <c r="T86" s="103"/>
      <c r="U86" s="120"/>
      <c r="V86" s="119"/>
      <c r="W86" s="103"/>
      <c r="X86" s="103"/>
      <c r="Y86" s="119"/>
      <c r="Z86" s="103"/>
      <c r="AA86" s="103"/>
      <c r="AB86" s="119"/>
      <c r="AC86" s="103"/>
      <c r="AD86" s="103"/>
    </row>
    <row r="87" spans="1:30" ht="12.75" hidden="1">
      <c r="A87" s="64">
        <f>+A86+1</f>
        <v>82</v>
      </c>
      <c r="B87" s="184">
        <v>687</v>
      </c>
      <c r="C87" s="184" t="s">
        <v>72</v>
      </c>
      <c r="D87" s="184" t="s">
        <v>262</v>
      </c>
      <c r="E87" s="191" t="s">
        <v>8</v>
      </c>
      <c r="F87" s="54">
        <f>SUM(G87:AD87)</f>
        <v>0</v>
      </c>
      <c r="G87" s="87"/>
      <c r="H87" s="26"/>
      <c r="I87" s="26"/>
      <c r="J87" s="87"/>
      <c r="K87" s="26"/>
      <c r="L87" s="93"/>
      <c r="M87" s="110"/>
      <c r="N87" s="99"/>
      <c r="O87" s="99"/>
      <c r="P87" s="110"/>
      <c r="Q87" s="99"/>
      <c r="R87" s="111"/>
      <c r="S87" s="110"/>
      <c r="T87" s="99"/>
      <c r="U87" s="111"/>
      <c r="V87" s="110"/>
      <c r="W87" s="99"/>
      <c r="X87" s="99"/>
      <c r="Y87" s="110"/>
      <c r="Z87" s="99"/>
      <c r="AA87" s="99"/>
      <c r="AB87" s="110"/>
      <c r="AC87" s="99"/>
      <c r="AD87" s="99"/>
    </row>
    <row r="88" spans="1:30" ht="12.75" hidden="1">
      <c r="A88" s="280">
        <f>+A87+1</f>
        <v>83</v>
      </c>
      <c r="B88" s="184">
        <v>113</v>
      </c>
      <c r="C88" s="184" t="s">
        <v>36</v>
      </c>
      <c r="D88" s="184" t="s">
        <v>79</v>
      </c>
      <c r="E88" s="191" t="s">
        <v>68</v>
      </c>
      <c r="F88" s="281">
        <f>SUM(G88:AD88)</f>
        <v>0</v>
      </c>
      <c r="G88" s="87"/>
      <c r="H88" s="26"/>
      <c r="I88" s="26"/>
      <c r="J88" s="87"/>
      <c r="K88" s="26"/>
      <c r="L88" s="93"/>
      <c r="M88" s="110"/>
      <c r="N88" s="99"/>
      <c r="O88" s="99"/>
      <c r="P88" s="110"/>
      <c r="Q88" s="99"/>
      <c r="R88" s="99"/>
      <c r="S88" s="110"/>
      <c r="T88" s="99"/>
      <c r="U88" s="111"/>
      <c r="V88" s="110"/>
      <c r="W88" s="99"/>
      <c r="X88" s="99"/>
      <c r="Y88" s="110"/>
      <c r="Z88" s="99"/>
      <c r="AA88" s="99"/>
      <c r="AB88" s="110"/>
      <c r="AC88" s="99"/>
      <c r="AD88" s="99"/>
    </row>
    <row r="89" spans="1:30" ht="12.75" hidden="1">
      <c r="A89" s="64">
        <f>+A85+1</f>
        <v>81</v>
      </c>
      <c r="B89" s="23">
        <v>741</v>
      </c>
      <c r="C89" s="184" t="s">
        <v>40</v>
      </c>
      <c r="D89" s="184" t="s">
        <v>151</v>
      </c>
      <c r="E89" s="191" t="s">
        <v>8</v>
      </c>
      <c r="F89" s="54">
        <f>SUM(G89:AD89)</f>
        <v>0</v>
      </c>
      <c r="G89" s="89"/>
      <c r="H89" s="90"/>
      <c r="I89" s="90"/>
      <c r="J89" s="89"/>
      <c r="K89" s="90"/>
      <c r="L89" s="95"/>
      <c r="M89" s="117"/>
      <c r="N89" s="116"/>
      <c r="O89" s="116"/>
      <c r="P89" s="117"/>
      <c r="Q89" s="116"/>
      <c r="R89" s="118"/>
      <c r="S89" s="117"/>
      <c r="T89" s="116"/>
      <c r="U89" s="118"/>
      <c r="V89" s="117"/>
      <c r="W89" s="116"/>
      <c r="X89" s="116"/>
      <c r="Y89" s="117"/>
      <c r="Z89" s="116"/>
      <c r="AA89" s="116"/>
      <c r="AB89" s="117"/>
      <c r="AC89" s="116"/>
      <c r="AD89" s="116"/>
    </row>
    <row r="90" spans="1:30" ht="13.5" hidden="1" thickBot="1">
      <c r="A90" s="64">
        <f>+A89+1</f>
        <v>82</v>
      </c>
      <c r="B90" s="190">
        <v>549</v>
      </c>
      <c r="C90" s="190" t="s">
        <v>21</v>
      </c>
      <c r="D90" s="190" t="s">
        <v>122</v>
      </c>
      <c r="E90" s="192" t="s">
        <v>32</v>
      </c>
      <c r="F90" s="54">
        <f>SUM(G90:AD90)</f>
        <v>0</v>
      </c>
      <c r="G90" s="87"/>
      <c r="H90" s="26"/>
      <c r="I90" s="26"/>
      <c r="J90" s="87"/>
      <c r="K90" s="26"/>
      <c r="L90" s="93"/>
      <c r="M90" s="110"/>
      <c r="N90" s="99"/>
      <c r="O90" s="99"/>
      <c r="P90" s="110"/>
      <c r="Q90" s="99"/>
      <c r="R90" s="111"/>
      <c r="S90" s="110"/>
      <c r="T90" s="99"/>
      <c r="U90" s="111"/>
      <c r="V90" s="110"/>
      <c r="W90" s="99"/>
      <c r="X90" s="99"/>
      <c r="Y90" s="110"/>
      <c r="Z90" s="99"/>
      <c r="AA90" s="99"/>
      <c r="AB90" s="110"/>
      <c r="AC90" s="99"/>
      <c r="AD90" s="99"/>
    </row>
    <row r="91" spans="1:30" ht="12.75" hidden="1">
      <c r="A91" s="64">
        <f>+A90+1</f>
        <v>83</v>
      </c>
      <c r="B91" s="184">
        <v>352</v>
      </c>
      <c r="C91" s="184" t="s">
        <v>261</v>
      </c>
      <c r="D91" s="184" t="s">
        <v>260</v>
      </c>
      <c r="E91" s="191" t="s">
        <v>8</v>
      </c>
      <c r="F91" s="54">
        <f>SUM(G91:AD91)</f>
        <v>0</v>
      </c>
      <c r="G91" s="166"/>
      <c r="H91" s="167"/>
      <c r="I91" s="26"/>
      <c r="J91" s="87"/>
      <c r="K91" s="26"/>
      <c r="L91" s="93"/>
      <c r="M91" s="110"/>
      <c r="N91" s="99"/>
      <c r="O91" s="99"/>
      <c r="P91" s="110"/>
      <c r="Q91" s="99"/>
      <c r="R91" s="99"/>
      <c r="S91" s="110"/>
      <c r="T91" s="99"/>
      <c r="U91" s="111"/>
      <c r="V91" s="110"/>
      <c r="W91" s="99"/>
      <c r="X91" s="99"/>
      <c r="Y91" s="110"/>
      <c r="Z91" s="99"/>
      <c r="AA91" s="99"/>
      <c r="AB91" s="110"/>
      <c r="AC91" s="99"/>
      <c r="AD91" s="99"/>
    </row>
    <row r="92" spans="1:30" ht="12.75" hidden="1">
      <c r="A92" s="64">
        <f>+A91+1</f>
        <v>84</v>
      </c>
      <c r="B92" s="23">
        <v>362</v>
      </c>
      <c r="C92" s="23" t="s">
        <v>40</v>
      </c>
      <c r="D92" s="23" t="s">
        <v>300</v>
      </c>
      <c r="E92" s="80" t="s">
        <v>8</v>
      </c>
      <c r="F92" s="54">
        <f>SUM(G92:AD92)</f>
        <v>0</v>
      </c>
      <c r="G92" s="87"/>
      <c r="H92" s="26"/>
      <c r="I92" s="26"/>
      <c r="J92" s="87"/>
      <c r="K92" s="26"/>
      <c r="L92" s="93"/>
      <c r="M92" s="110"/>
      <c r="N92" s="99"/>
      <c r="O92" s="99"/>
      <c r="P92" s="110"/>
      <c r="Q92" s="99"/>
      <c r="R92" s="99"/>
      <c r="S92" s="110"/>
      <c r="T92" s="99"/>
      <c r="U92" s="111"/>
      <c r="V92" s="110"/>
      <c r="W92" s="99"/>
      <c r="X92" s="99"/>
      <c r="Y92" s="110"/>
      <c r="Z92" s="99"/>
      <c r="AA92" s="99"/>
      <c r="AB92" s="110"/>
      <c r="AC92" s="99"/>
      <c r="AD92" s="99"/>
    </row>
    <row r="93" spans="1:30" ht="13.5" hidden="1" thickBot="1">
      <c r="A93" s="65">
        <f>+A92+1</f>
        <v>85</v>
      </c>
      <c r="B93" s="190">
        <v>487</v>
      </c>
      <c r="C93" s="190" t="s">
        <v>214</v>
      </c>
      <c r="D93" s="190" t="s">
        <v>169</v>
      </c>
      <c r="E93" s="192" t="s">
        <v>8</v>
      </c>
      <c r="F93" s="56">
        <f>SUM(G93:AD93)</f>
        <v>0</v>
      </c>
      <c r="G93" s="88"/>
      <c r="H93" s="27"/>
      <c r="I93" s="27"/>
      <c r="J93" s="88"/>
      <c r="K93" s="27"/>
      <c r="L93" s="94"/>
      <c r="M93" s="88"/>
      <c r="N93" s="27"/>
      <c r="O93" s="27"/>
      <c r="P93" s="112"/>
      <c r="Q93" s="101"/>
      <c r="R93" s="115"/>
      <c r="S93" s="112"/>
      <c r="T93" s="101"/>
      <c r="U93" s="115"/>
      <c r="V93" s="112"/>
      <c r="W93" s="101"/>
      <c r="X93" s="101"/>
      <c r="Y93" s="112"/>
      <c r="Z93" s="101"/>
      <c r="AA93" s="115"/>
      <c r="AB93" s="112"/>
      <c r="AC93" s="101"/>
      <c r="AD93" s="115"/>
    </row>
    <row r="94" spans="1:30" ht="13.5" thickBot="1">
      <c r="A94" s="149"/>
      <c r="B94" s="150"/>
      <c r="C94" s="150" t="s">
        <v>83</v>
      </c>
      <c r="D94" s="150"/>
      <c r="E94" s="13"/>
      <c r="F94" s="56">
        <f>SUM(G94:AD94)</f>
        <v>0</v>
      </c>
      <c r="G94" s="152"/>
      <c r="H94" s="153"/>
      <c r="I94" s="153"/>
      <c r="J94" s="152"/>
      <c r="K94" s="153"/>
      <c r="L94" s="153"/>
      <c r="M94" s="152"/>
      <c r="N94" s="153"/>
      <c r="O94" s="153"/>
      <c r="P94" s="152"/>
      <c r="Q94" s="153"/>
      <c r="R94" s="153"/>
      <c r="S94" s="152"/>
      <c r="T94" s="153"/>
      <c r="U94" s="153"/>
      <c r="V94" s="152"/>
      <c r="W94" s="153"/>
      <c r="X94" s="153"/>
      <c r="Y94" s="152"/>
      <c r="Z94" s="153"/>
      <c r="AA94" s="153"/>
      <c r="AB94" s="152"/>
      <c r="AC94" s="153"/>
      <c r="AD94" s="153"/>
    </row>
    <row r="95" spans="1:30" ht="13.5" thickBot="1">
      <c r="A95" s="158"/>
      <c r="B95" s="159"/>
      <c r="C95" s="160" t="s">
        <v>8</v>
      </c>
      <c r="D95" s="159" t="s">
        <v>8</v>
      </c>
      <c r="E95" s="161" t="s">
        <v>8</v>
      </c>
      <c r="F95" s="162"/>
      <c r="G95" s="163">
        <f aca="true" t="shared" si="5" ref="G95:AD95">SUM(G5:G94)-221</f>
        <v>0</v>
      </c>
      <c r="H95" s="160">
        <f t="shared" si="5"/>
        <v>0</v>
      </c>
      <c r="I95" s="160">
        <f t="shared" si="5"/>
        <v>0</v>
      </c>
      <c r="J95" s="163">
        <f t="shared" si="5"/>
        <v>0</v>
      </c>
      <c r="K95" s="160">
        <f t="shared" si="5"/>
        <v>0</v>
      </c>
      <c r="L95" s="160">
        <f t="shared" si="5"/>
        <v>0</v>
      </c>
      <c r="M95" s="163">
        <f t="shared" si="5"/>
        <v>0</v>
      </c>
      <c r="N95" s="160">
        <f t="shared" si="5"/>
        <v>0</v>
      </c>
      <c r="O95" s="160">
        <f t="shared" si="5"/>
        <v>0</v>
      </c>
      <c r="P95" s="163">
        <f t="shared" si="5"/>
        <v>-221</v>
      </c>
      <c r="Q95" s="160">
        <f t="shared" si="5"/>
        <v>-221</v>
      </c>
      <c r="R95" s="160">
        <f t="shared" si="5"/>
        <v>-221</v>
      </c>
      <c r="S95" s="163">
        <f t="shared" si="5"/>
        <v>-221</v>
      </c>
      <c r="T95" s="160">
        <f t="shared" si="5"/>
        <v>-221</v>
      </c>
      <c r="U95" s="160">
        <f t="shared" si="5"/>
        <v>-221</v>
      </c>
      <c r="V95" s="163">
        <f>SUM(V6:V94)-221</f>
        <v>-221</v>
      </c>
      <c r="W95" s="160">
        <f t="shared" si="5"/>
        <v>-221</v>
      </c>
      <c r="X95" s="160">
        <f t="shared" si="5"/>
        <v>-221</v>
      </c>
      <c r="Y95" s="163">
        <f t="shared" si="5"/>
        <v>-221</v>
      </c>
      <c r="Z95" s="160">
        <f t="shared" si="5"/>
        <v>-221</v>
      </c>
      <c r="AA95" s="160">
        <f t="shared" si="5"/>
        <v>-221</v>
      </c>
      <c r="AB95" s="163">
        <f t="shared" si="5"/>
        <v>-221</v>
      </c>
      <c r="AC95" s="160">
        <f t="shared" si="5"/>
        <v>-220</v>
      </c>
      <c r="AD95" s="160">
        <f t="shared" si="5"/>
        <v>-221</v>
      </c>
    </row>
    <row r="96" spans="7:30" ht="12.75"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</row>
    <row r="97" spans="7:30" ht="12.75"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</row>
    <row r="98" spans="7:30" ht="12.75"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</row>
    <row r="99" spans="7:30" ht="12.75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</row>
    <row r="100" spans="7:30" ht="12.75"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</row>
    <row r="101" spans="7:30" ht="12.75"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</row>
    <row r="102" spans="7:30" ht="12.75"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</row>
    <row r="103" spans="7:30" ht="12.75"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</row>
    <row r="104" spans="7:30" ht="12.75"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</row>
    <row r="105" spans="7:30" ht="12.75"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 customHeight="1" hidden="1"/>
    <row r="159" ht="12.75" customHeight="1" hidden="1"/>
    <row r="160" ht="12.75" customHeight="1" hidden="1"/>
    <row r="161" ht="12.75" customHeight="1" hidden="1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</sheetData>
  <sheetProtection/>
  <mergeCells count="37">
    <mergeCell ref="AB3:AD3"/>
    <mergeCell ref="J3:L3"/>
    <mergeCell ref="M3:O3"/>
    <mergeCell ref="P3:R3"/>
    <mergeCell ref="S3:U3"/>
    <mergeCell ref="V3:X3"/>
    <mergeCell ref="Y3:AA3"/>
    <mergeCell ref="C5:D5"/>
    <mergeCell ref="S1:U1"/>
    <mergeCell ref="P4:R4"/>
    <mergeCell ref="S2:U2"/>
    <mergeCell ref="G2:I2"/>
    <mergeCell ref="G4:I4"/>
    <mergeCell ref="J4:L4"/>
    <mergeCell ref="M4:O4"/>
    <mergeCell ref="J2:L2"/>
    <mergeCell ref="B1:F1"/>
    <mergeCell ref="A4:C4"/>
    <mergeCell ref="D4:F4"/>
    <mergeCell ref="A2:F2"/>
    <mergeCell ref="AB4:AD4"/>
    <mergeCell ref="Y4:AA4"/>
    <mergeCell ref="V4:X4"/>
    <mergeCell ref="S4:U4"/>
    <mergeCell ref="M2:O2"/>
    <mergeCell ref="P2:R2"/>
    <mergeCell ref="G3:I3"/>
    <mergeCell ref="G1:I1"/>
    <mergeCell ref="J1:L1"/>
    <mergeCell ref="M1:O1"/>
    <mergeCell ref="P1:R1"/>
    <mergeCell ref="AB1:AD1"/>
    <mergeCell ref="V2:X2"/>
    <mergeCell ref="Y2:AA2"/>
    <mergeCell ref="AB2:AD2"/>
    <mergeCell ref="V1:X1"/>
    <mergeCell ref="Y1:AA1"/>
  </mergeCells>
  <conditionalFormatting sqref="G37:I37 G40:I40 G89:AD93 G41:AD85">
    <cfRule type="cellIs" priority="4" dxfId="2" operator="equal" stopIfTrue="1">
      <formula>25</formula>
    </cfRule>
    <cfRule type="cellIs" priority="5" dxfId="1" operator="equal" stopIfTrue="1">
      <formula>22</formula>
    </cfRule>
    <cfRule type="cellIs" priority="6" dxfId="0" operator="equal" stopIfTrue="1">
      <formula>20</formula>
    </cfRule>
  </conditionalFormatting>
  <conditionalFormatting sqref="G36:I36 G38:I39 J36:AD40">
    <cfRule type="cellIs" priority="7" dxfId="51" operator="equal" stopIfTrue="1">
      <formula>22</formula>
    </cfRule>
    <cfRule type="cellIs" priority="8" dxfId="4" operator="equal" stopIfTrue="1">
      <formula>25</formula>
    </cfRule>
    <cfRule type="cellIs" priority="9" dxfId="0" operator="equal" stopIfTrue="1">
      <formula>20</formula>
    </cfRule>
  </conditionalFormatting>
  <conditionalFormatting sqref="G6:AD35">
    <cfRule type="cellIs" priority="10" dxfId="5" operator="equal" stopIfTrue="1">
      <formula>22</formula>
    </cfRule>
    <cfRule type="cellIs" priority="11" dxfId="4" operator="equal" stopIfTrue="1">
      <formula>25</formula>
    </cfRule>
    <cfRule type="cellIs" priority="12" dxfId="0" operator="equal" stopIfTrue="1">
      <formula>20</formula>
    </cfRule>
  </conditionalFormatting>
  <conditionalFormatting sqref="G86:AD88">
    <cfRule type="cellIs" priority="1" dxfId="2" operator="equal" stopIfTrue="1">
      <formula>25</formula>
    </cfRule>
    <cfRule type="cellIs" priority="2" dxfId="1" operator="equal" stopIfTrue="1">
      <formula>22</formula>
    </cfRule>
    <cfRule type="cellIs" priority="3" dxfId="0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90" zoomScaleNormal="90" zoomScalePageLayoutView="0" workbookViewId="0" topLeftCell="A10">
      <selection activeCell="A2" sqref="A2:M2"/>
    </sheetView>
  </sheetViews>
  <sheetFormatPr defaultColWidth="9.140625" defaultRowHeight="12.75"/>
  <cols>
    <col min="1" max="1" width="4.7109375" style="0" customWidth="1"/>
    <col min="2" max="2" width="4.7109375" style="2" customWidth="1"/>
    <col min="3" max="3" width="8.28125" style="3" customWidth="1"/>
    <col min="4" max="4" width="12.7109375" style="3" customWidth="1"/>
    <col min="5" max="5" width="10.7109375" style="3" customWidth="1"/>
    <col min="6" max="6" width="5.7109375" style="2" customWidth="1"/>
    <col min="7" max="7" width="2.7109375" style="0" customWidth="1"/>
    <col min="8" max="8" width="4.57421875" style="0" customWidth="1"/>
    <col min="9" max="9" width="4.7109375" style="2" customWidth="1"/>
    <col min="10" max="10" width="8.28125" style="3" customWidth="1"/>
    <col min="11" max="11" width="12.7109375" style="3" customWidth="1"/>
    <col min="12" max="12" width="10.57421875" style="3" customWidth="1"/>
    <col min="13" max="13" width="5.7109375" style="2" customWidth="1"/>
  </cols>
  <sheetData>
    <row r="1" spans="1:8" ht="13.5" thickBot="1">
      <c r="A1" s="10" t="s">
        <v>94</v>
      </c>
      <c r="E1" s="4" t="s">
        <v>450</v>
      </c>
      <c r="F1" s="2">
        <v>2012</v>
      </c>
      <c r="H1" s="223" t="s">
        <v>152</v>
      </c>
    </row>
    <row r="2" spans="1:13" ht="20.25" customHeight="1" thickBot="1">
      <c r="A2" s="342" t="str">
        <f>+'A Mx1'!B1</f>
        <v>Rethink 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4"/>
    </row>
    <row r="3" spans="1:13" ht="12.75">
      <c r="A3" s="348" t="s">
        <v>342</v>
      </c>
      <c r="B3" s="349"/>
      <c r="C3" s="349"/>
      <c r="D3" s="349"/>
      <c r="E3" s="349"/>
      <c r="F3" s="350"/>
      <c r="G3" s="176"/>
      <c r="H3" s="351" t="s">
        <v>339</v>
      </c>
      <c r="I3" s="352"/>
      <c r="J3" s="352"/>
      <c r="K3" s="352"/>
      <c r="L3" s="352"/>
      <c r="M3" s="353"/>
    </row>
    <row r="4" spans="1:13" ht="13.5" thickBot="1">
      <c r="A4" s="354" t="s">
        <v>147</v>
      </c>
      <c r="B4" s="347"/>
      <c r="C4" s="347"/>
      <c r="D4" s="347"/>
      <c r="E4" s="216" t="str">
        <f>+E1</f>
        <v>Rd 3 of 8</v>
      </c>
      <c r="F4" s="217"/>
      <c r="G4" s="176"/>
      <c r="H4" s="346" t="s">
        <v>148</v>
      </c>
      <c r="I4" s="347"/>
      <c r="J4" s="347"/>
      <c r="K4" s="347"/>
      <c r="L4" s="216" t="str">
        <f>+E1</f>
        <v>Rd 3 of 8</v>
      </c>
      <c r="M4" s="217"/>
    </row>
    <row r="5" spans="1:13" s="10" customFormat="1" ht="13.5" thickBot="1">
      <c r="A5" s="196"/>
      <c r="B5" s="123" t="s">
        <v>10</v>
      </c>
      <c r="C5" s="178"/>
      <c r="D5" s="179" t="s">
        <v>11</v>
      </c>
      <c r="E5" s="264"/>
      <c r="F5" s="124" t="s">
        <v>49</v>
      </c>
      <c r="H5" s="197"/>
      <c r="I5" s="198" t="s">
        <v>10</v>
      </c>
      <c r="J5" s="199"/>
      <c r="K5" s="200" t="s">
        <v>11</v>
      </c>
      <c r="L5" s="264"/>
      <c r="M5" s="201" t="s">
        <v>49</v>
      </c>
    </row>
    <row r="6" spans="1:13" ht="12.75">
      <c r="A6" s="229" t="s">
        <v>140</v>
      </c>
      <c r="B6" s="11">
        <f>'A Mx1'!B6</f>
        <v>33</v>
      </c>
      <c r="C6" s="7" t="str">
        <f>'A Mx1'!C6</f>
        <v>Wayne</v>
      </c>
      <c r="D6" s="7" t="str">
        <f>'A Mx1'!D6</f>
        <v>Garrett</v>
      </c>
      <c r="E6" s="144" t="str">
        <f>'A Mx1'!E6</f>
        <v>Comber</v>
      </c>
      <c r="F6" s="12">
        <f>'A Mx1'!F6</f>
        <v>182</v>
      </c>
      <c r="H6" s="229" t="s">
        <v>140</v>
      </c>
      <c r="I6" s="230">
        <f>'A Mx2'!B6</f>
        <v>60</v>
      </c>
      <c r="J6" s="7" t="str">
        <f>'A Mx2'!C6</f>
        <v>John</v>
      </c>
      <c r="K6" s="7" t="str">
        <f>'A Mx2'!D6</f>
        <v>Meara</v>
      </c>
      <c r="L6" s="7" t="str">
        <f>'A Mx2'!E6</f>
        <v>Loughbricklamd</v>
      </c>
      <c r="M6" s="12">
        <f>'A Mx2'!F6</f>
        <v>192</v>
      </c>
    </row>
    <row r="7" spans="1:19" ht="12.75">
      <c r="A7" s="132" t="s">
        <v>50</v>
      </c>
      <c r="B7" s="122">
        <f>'A Mx1'!B7</f>
        <v>4</v>
      </c>
      <c r="C7" s="131" t="str">
        <f>'A Mx1'!C7</f>
        <v>Gary</v>
      </c>
      <c r="D7" s="131" t="str">
        <f>'A Mx1'!D7</f>
        <v>Gibson</v>
      </c>
      <c r="E7" s="140" t="str">
        <f>'A Mx1'!E7</f>
        <v>Ballygowan</v>
      </c>
      <c r="F7" s="125">
        <f>'A Mx1'!F7</f>
        <v>176</v>
      </c>
      <c r="H7" s="132" t="s">
        <v>50</v>
      </c>
      <c r="I7" s="122">
        <f>'A Mx2'!B7</f>
        <v>87</v>
      </c>
      <c r="J7" s="131" t="str">
        <f>'A Mx2'!C7</f>
        <v>Michael</v>
      </c>
      <c r="K7" s="131" t="str">
        <f>'A Mx2'!D7</f>
        <v>McCammond</v>
      </c>
      <c r="L7" s="131" t="str">
        <f>'A Mx2'!E7</f>
        <v>N'Ards</v>
      </c>
      <c r="M7" s="125">
        <f>'A Mx2'!F7</f>
        <v>173</v>
      </c>
      <c r="P7" s="188"/>
      <c r="Q7" s="188"/>
      <c r="R7" s="188"/>
      <c r="S7" s="188"/>
    </row>
    <row r="8" spans="1:19" ht="12.75">
      <c r="A8" s="133" t="s">
        <v>51</v>
      </c>
      <c r="B8" s="123">
        <f>'A Mx1'!B8</f>
        <v>113</v>
      </c>
      <c r="C8" s="9" t="str">
        <f>'A Mx1'!C8</f>
        <v>Michael</v>
      </c>
      <c r="D8" s="9" t="str">
        <f>'A Mx1'!D8</f>
        <v>Mahon</v>
      </c>
      <c r="E8" s="141" t="str">
        <f>'A Mx1'!E8</f>
        <v>S/C</v>
      </c>
      <c r="F8" s="124">
        <f>'A Mx1'!F8</f>
        <v>154</v>
      </c>
      <c r="H8" s="133" t="s">
        <v>51</v>
      </c>
      <c r="I8" s="123">
        <f>'A Mx2'!B8</f>
        <v>337</v>
      </c>
      <c r="J8" s="9" t="str">
        <f>'A Mx2'!C8</f>
        <v>Glenn</v>
      </c>
      <c r="K8" s="9" t="str">
        <f>'A Mx2'!D8</f>
        <v>McCormick</v>
      </c>
      <c r="L8" s="264" t="str">
        <f>'A Mx2'!E8</f>
        <v>Ballyclare</v>
      </c>
      <c r="M8" s="124">
        <f>'A Mx2'!F8</f>
        <v>140</v>
      </c>
      <c r="P8" s="188"/>
      <c r="Q8" s="188"/>
      <c r="R8" s="188"/>
      <c r="S8" s="188"/>
    </row>
    <row r="9" spans="1:19" ht="12.75">
      <c r="A9" s="132" t="s">
        <v>52</v>
      </c>
      <c r="B9" s="122">
        <f>'A Mx1'!B9</f>
        <v>7</v>
      </c>
      <c r="C9" s="131" t="str">
        <f>'A Mx1'!C9</f>
        <v>Gordon</v>
      </c>
      <c r="D9" s="131" t="str">
        <f>'A Mx1'!D9</f>
        <v>Crockard</v>
      </c>
      <c r="E9" s="140" t="str">
        <f>'A Mx1'!E9</f>
        <v>N'Ards</v>
      </c>
      <c r="F9" s="125">
        <f>'A Mx1'!F9</f>
        <v>147</v>
      </c>
      <c r="H9" s="132" t="s">
        <v>52</v>
      </c>
      <c r="I9" s="122">
        <f>'A Mx2'!B9</f>
        <v>915</v>
      </c>
      <c r="J9" s="131" t="str">
        <f>'A Mx2'!C9</f>
        <v>Jim</v>
      </c>
      <c r="K9" s="131" t="str">
        <f>'A Mx2'!D9</f>
        <v>O'Neill</v>
      </c>
      <c r="L9" s="131" t="str">
        <f>'A Mx2'!E9</f>
        <v>S/C</v>
      </c>
      <c r="M9" s="125">
        <f>'A Mx2'!F9</f>
        <v>124</v>
      </c>
      <c r="P9" s="188"/>
      <c r="Q9" s="188"/>
      <c r="R9" s="188"/>
      <c r="S9" s="188"/>
    </row>
    <row r="10" spans="1:19" ht="12.75">
      <c r="A10" s="133" t="s">
        <v>53</v>
      </c>
      <c r="B10" s="123">
        <f>'A Mx1'!B10</f>
        <v>57</v>
      </c>
      <c r="C10" s="9" t="str">
        <f>'A Mx1'!C10</f>
        <v>Richard</v>
      </c>
      <c r="D10" s="9" t="str">
        <f>'A Mx1'!D10</f>
        <v>Bird</v>
      </c>
      <c r="E10" s="141" t="str">
        <f>'A Mx1'!E10</f>
        <v>Lisburn</v>
      </c>
      <c r="F10" s="124">
        <f>'A Mx1'!F10</f>
        <v>140</v>
      </c>
      <c r="H10" s="133" t="s">
        <v>53</v>
      </c>
      <c r="I10" s="123">
        <f>'A Mx2'!B10</f>
        <v>188</v>
      </c>
      <c r="J10" s="9" t="str">
        <f>'A Mx2'!C10</f>
        <v>Ryan</v>
      </c>
      <c r="K10" s="9" t="str">
        <f>'A Mx2'!D10</f>
        <v>Adair</v>
      </c>
      <c r="L10" s="9" t="str">
        <f>'A Mx2'!E10</f>
        <v>Dromore</v>
      </c>
      <c r="M10" s="124">
        <f>'A Mx2'!F10</f>
        <v>114</v>
      </c>
      <c r="P10" s="188"/>
      <c r="Q10" s="188"/>
      <c r="R10" s="188"/>
      <c r="S10" s="188"/>
    </row>
    <row r="11" spans="1:19" ht="12.75">
      <c r="A11" s="132" t="s">
        <v>54</v>
      </c>
      <c r="B11" s="122">
        <f>'A Mx1'!B11</f>
        <v>67</v>
      </c>
      <c r="C11" s="131" t="str">
        <f>'A Mx1'!C11</f>
        <v>Aaron</v>
      </c>
      <c r="D11" s="131" t="str">
        <f>'A Mx1'!D11</f>
        <v>Beausang</v>
      </c>
      <c r="E11" s="140" t="str">
        <f>'A Mx1'!E11</f>
        <v>S/C</v>
      </c>
      <c r="F11" s="125">
        <f>'A Mx1'!F11</f>
        <v>122</v>
      </c>
      <c r="H11" s="132" t="s">
        <v>54</v>
      </c>
      <c r="I11" s="122">
        <f>'A Mx2'!B11</f>
        <v>162</v>
      </c>
      <c r="J11" s="131" t="str">
        <f>'A Mx2'!C11</f>
        <v>Stuart</v>
      </c>
      <c r="K11" s="131" t="str">
        <f>'A Mx2'!D11</f>
        <v>Edmonds</v>
      </c>
      <c r="L11" s="131" t="str">
        <f>'A Mx2'!E11</f>
        <v>S/C</v>
      </c>
      <c r="M11" s="125">
        <f>'A Mx2'!F11</f>
        <v>94</v>
      </c>
      <c r="P11" s="188"/>
      <c r="Q11" s="188"/>
      <c r="R11" s="188"/>
      <c r="S11" s="188"/>
    </row>
    <row r="12" spans="1:19" ht="12.75">
      <c r="A12" s="133" t="s">
        <v>55</v>
      </c>
      <c r="B12" s="123">
        <f>'A Mx1'!B12</f>
        <v>44</v>
      </c>
      <c r="C12" s="9" t="str">
        <f>'A Mx1'!C12</f>
        <v>Jason</v>
      </c>
      <c r="D12" s="9" t="str">
        <f>'A Mx1'!D12</f>
        <v>Garrett</v>
      </c>
      <c r="E12" s="141" t="str">
        <f>'A Mx1'!E12</f>
        <v>Comber</v>
      </c>
      <c r="F12" s="124">
        <f>'A Mx1'!F12</f>
        <v>120</v>
      </c>
      <c r="H12" s="133" t="s">
        <v>55</v>
      </c>
      <c r="I12" s="123">
        <f>'A Mx2'!B12</f>
        <v>322</v>
      </c>
      <c r="J12" s="9" t="str">
        <f>'A Mx2'!C12</f>
        <v>Jamie</v>
      </c>
      <c r="K12" s="9" t="str">
        <f>'A Mx2'!D12</f>
        <v>Kelly</v>
      </c>
      <c r="L12" s="9" t="str">
        <f>'A Mx2'!E12</f>
        <v>-</v>
      </c>
      <c r="M12" s="124">
        <f>'A Mx2'!F12</f>
        <v>94</v>
      </c>
      <c r="P12" s="188"/>
      <c r="Q12" s="188"/>
      <c r="R12" s="188"/>
      <c r="S12" s="188"/>
    </row>
    <row r="13" spans="1:19" ht="12.75">
      <c r="A13" s="132" t="s">
        <v>56</v>
      </c>
      <c r="B13" s="122">
        <f>'A Mx1'!B13</f>
        <v>50</v>
      </c>
      <c r="C13" s="131" t="str">
        <f>'A Mx1'!C13</f>
        <v>Stephen</v>
      </c>
      <c r="D13" s="131" t="str">
        <f>'A Mx1'!D13</f>
        <v>Mullaly</v>
      </c>
      <c r="E13" s="140" t="str">
        <f>'A Mx1'!E13</f>
        <v>S/C</v>
      </c>
      <c r="F13" s="125">
        <f>'A Mx1'!F13</f>
        <v>99</v>
      </c>
      <c r="H13" s="132" t="s">
        <v>56</v>
      </c>
      <c r="I13" s="122">
        <f>'A Mx2'!B13</f>
        <v>377</v>
      </c>
      <c r="J13" s="131" t="str">
        <f>'A Mx2'!C13</f>
        <v>Craig</v>
      </c>
      <c r="K13" s="131" t="str">
        <f>'A Mx2'!D13</f>
        <v>Browne</v>
      </c>
      <c r="L13" s="131" t="str">
        <f>'A Mx2'!E13</f>
        <v>N'Ards</v>
      </c>
      <c r="M13" s="125">
        <f>'A Mx2'!F13</f>
        <v>89</v>
      </c>
      <c r="P13" s="188"/>
      <c r="Q13" s="188"/>
      <c r="R13" s="188"/>
      <c r="S13" s="188"/>
    </row>
    <row r="14" spans="1:19" ht="12.75">
      <c r="A14" s="133" t="s">
        <v>57</v>
      </c>
      <c r="B14" s="123">
        <f>'A Mx1'!B14</f>
        <v>131</v>
      </c>
      <c r="C14" s="9" t="str">
        <f>'A Mx1'!C14</f>
        <v>Conor</v>
      </c>
      <c r="D14" s="9" t="str">
        <f>'A Mx1'!D14</f>
        <v>Bradley</v>
      </c>
      <c r="E14" s="141" t="str">
        <f>'A Mx1'!E14</f>
        <v>Kells</v>
      </c>
      <c r="F14" s="124">
        <f>'A Mx1'!F14</f>
        <v>74</v>
      </c>
      <c r="H14" s="133" t="s">
        <v>57</v>
      </c>
      <c r="I14" s="123">
        <f>'A Mx2'!B14</f>
        <v>313</v>
      </c>
      <c r="J14" s="9" t="str">
        <f>'A Mx2'!C14</f>
        <v>Jordon</v>
      </c>
      <c r="K14" s="9" t="str">
        <f>'A Mx2'!D14</f>
        <v>Keogh</v>
      </c>
      <c r="L14" s="9" t="str">
        <f>'A Mx2'!E14</f>
        <v>S/C</v>
      </c>
      <c r="M14" s="124">
        <f>'A Mx2'!F14</f>
        <v>88</v>
      </c>
      <c r="P14" s="188"/>
      <c r="Q14" s="188"/>
      <c r="R14" s="188"/>
      <c r="S14" s="188"/>
    </row>
    <row r="15" spans="1:19" ht="12.75">
      <c r="A15" s="132" t="s">
        <v>58</v>
      </c>
      <c r="B15" s="122">
        <f>'A Mx1'!B15</f>
        <v>37</v>
      </c>
      <c r="C15" s="131" t="str">
        <f>'A Mx1'!C15</f>
        <v>Niall</v>
      </c>
      <c r="D15" s="131" t="str">
        <f>'A Mx1'!D15</f>
        <v>McAuley</v>
      </c>
      <c r="E15" s="140" t="str">
        <f>'A Mx1'!E15</f>
        <v>-</v>
      </c>
      <c r="F15" s="125">
        <f>'A Mx1'!F15</f>
        <v>69</v>
      </c>
      <c r="H15" s="132" t="s">
        <v>58</v>
      </c>
      <c r="I15" s="122">
        <f>'A Mx2'!B15</f>
        <v>100</v>
      </c>
      <c r="J15" s="131" t="str">
        <f>'A Mx2'!C15</f>
        <v>Andrew</v>
      </c>
      <c r="K15" s="131" t="str">
        <f>'A Mx2'!D15</f>
        <v>Gill</v>
      </c>
      <c r="L15" s="131" t="str">
        <f>'A Mx2'!E15</f>
        <v>Saintfield</v>
      </c>
      <c r="M15" s="125">
        <f>'A Mx2'!F15</f>
        <v>85</v>
      </c>
      <c r="P15" s="188"/>
      <c r="Q15" s="9"/>
      <c r="R15" s="9"/>
      <c r="S15" s="123"/>
    </row>
    <row r="16" spans="1:19" ht="12.75">
      <c r="A16" s="132" t="s">
        <v>59</v>
      </c>
      <c r="B16" s="122">
        <f>'A Mx1'!B16</f>
        <v>15</v>
      </c>
      <c r="C16" s="131" t="str">
        <f>'A Mx1'!C16</f>
        <v>Steven</v>
      </c>
      <c r="D16" s="131" t="str">
        <f>'A Mx1'!D16</f>
        <v>Kelly</v>
      </c>
      <c r="E16" s="140" t="str">
        <f>'A Mx1'!E16</f>
        <v>Ballynahinch</v>
      </c>
      <c r="F16" s="125">
        <f>'A Mx1'!F16</f>
        <v>67</v>
      </c>
      <c r="H16" s="132" t="s">
        <v>59</v>
      </c>
      <c r="I16" s="123">
        <f>'A Mx2'!B16</f>
        <v>39</v>
      </c>
      <c r="J16" s="9" t="str">
        <f>'A Mx2'!C16</f>
        <v>Graeme</v>
      </c>
      <c r="K16" s="9" t="str">
        <f>'A Mx2'!D16</f>
        <v>Irwin</v>
      </c>
      <c r="L16" s="9" t="str">
        <f>'A Mx2'!E16</f>
        <v>Carrickfergus</v>
      </c>
      <c r="M16" s="124">
        <f>'A Mx2'!F16</f>
        <v>75</v>
      </c>
      <c r="P16" s="188"/>
      <c r="Q16" s="9"/>
      <c r="R16" s="9"/>
      <c r="S16" s="123"/>
    </row>
    <row r="17" spans="1:19" ht="12.75">
      <c r="A17" s="133" t="s">
        <v>60</v>
      </c>
      <c r="B17" s="123">
        <f>'A Mx1'!B17</f>
        <v>319</v>
      </c>
      <c r="C17" s="9" t="str">
        <f>'A Mx1'!C17</f>
        <v>Christy</v>
      </c>
      <c r="D17" s="9" t="str">
        <f>'A Mx1'!D17</f>
        <v>Harnett</v>
      </c>
      <c r="E17" s="141" t="str">
        <f>'A Mx1'!E17</f>
        <v>S/C</v>
      </c>
      <c r="F17" s="124">
        <f>'A Mx1'!F17</f>
        <v>64</v>
      </c>
      <c r="H17" s="133" t="s">
        <v>60</v>
      </c>
      <c r="I17" s="122">
        <f>'A Mx2'!B17</f>
        <v>355</v>
      </c>
      <c r="J17" s="131" t="str">
        <f>'A Mx2'!C17</f>
        <v>Shane</v>
      </c>
      <c r="K17" s="131" t="str">
        <f>'A Mx2'!D17</f>
        <v>Mulligan</v>
      </c>
      <c r="L17" s="131" t="str">
        <f>'A Mx2'!E17</f>
        <v>-</v>
      </c>
      <c r="M17" s="125">
        <f>'A Mx2'!F17</f>
        <v>75</v>
      </c>
      <c r="P17" s="188"/>
      <c r="Q17" s="9"/>
      <c r="R17" s="9"/>
      <c r="S17" s="123"/>
    </row>
    <row r="18" spans="1:19" ht="12.75">
      <c r="A18" s="134" t="s">
        <v>61</v>
      </c>
      <c r="B18" s="130">
        <f>'A Mx1'!B18</f>
        <v>3</v>
      </c>
      <c r="C18" s="142" t="str">
        <f>'A Mx1'!C18</f>
        <v>Robert</v>
      </c>
      <c r="D18" s="142" t="str">
        <f>'A Mx1'!D18</f>
        <v>Hamilton</v>
      </c>
      <c r="E18" s="143" t="str">
        <f>'A Mx1'!E18</f>
        <v>Portavogie</v>
      </c>
      <c r="F18" s="126">
        <f>'A Mx1'!F18</f>
        <v>63</v>
      </c>
      <c r="H18" s="134" t="s">
        <v>61</v>
      </c>
      <c r="I18" s="123">
        <f>'A Mx2'!B18</f>
        <v>155</v>
      </c>
      <c r="J18" s="9" t="str">
        <f>'A Mx2'!C18</f>
        <v>Ian</v>
      </c>
      <c r="K18" s="9" t="str">
        <f>'A Mx2'!D18</f>
        <v>Marshall</v>
      </c>
      <c r="L18" s="9" t="str">
        <f>'A Mx2'!E18</f>
        <v>Lisburn</v>
      </c>
      <c r="M18" s="124">
        <f>'A Mx2'!F18</f>
        <v>73</v>
      </c>
      <c r="P18" s="188"/>
      <c r="Q18" s="9"/>
      <c r="R18" s="9"/>
      <c r="S18" s="123"/>
    </row>
    <row r="19" spans="1:19" ht="12.75">
      <c r="A19" s="132" t="s">
        <v>62</v>
      </c>
      <c r="B19" s="122">
        <f>'A Mx1'!B19</f>
        <v>24</v>
      </c>
      <c r="C19" s="131" t="str">
        <f>'A Mx1'!C19</f>
        <v>Phil</v>
      </c>
      <c r="D19" s="131" t="str">
        <f>'A Mx1'!D19</f>
        <v>Harris</v>
      </c>
      <c r="E19" s="140" t="str">
        <f>'A Mx1'!E19</f>
        <v>Belfast</v>
      </c>
      <c r="F19" s="125">
        <f>'A Mx1'!F19</f>
        <v>53</v>
      </c>
      <c r="H19" s="132" t="s">
        <v>62</v>
      </c>
      <c r="I19" s="122">
        <f>'A Mx2'!B19</f>
        <v>110</v>
      </c>
      <c r="J19" s="131" t="str">
        <f>'A Mx2'!C19</f>
        <v>Scott</v>
      </c>
      <c r="K19" s="131" t="str">
        <f>'A Mx2'!D19</f>
        <v>Hamilton</v>
      </c>
      <c r="L19" s="131" t="str">
        <f>'A Mx2'!E19</f>
        <v>-</v>
      </c>
      <c r="M19" s="125">
        <f>'A Mx2'!F19</f>
        <v>72</v>
      </c>
      <c r="P19" s="188"/>
      <c r="Q19" s="9"/>
      <c r="R19" s="9"/>
      <c r="S19" s="123"/>
    </row>
    <row r="20" spans="1:19" ht="13.5" thickBot="1">
      <c r="A20" s="170" t="s">
        <v>63</v>
      </c>
      <c r="B20" s="129">
        <f>'A Mx1'!B20</f>
        <v>41</v>
      </c>
      <c r="C20" s="137" t="str">
        <f>'A Mx1'!C20</f>
        <v>David</v>
      </c>
      <c r="D20" s="137" t="str">
        <f>'A Mx1'!D20</f>
        <v>Gorman</v>
      </c>
      <c r="E20" s="171" t="str">
        <f>'A Mx1'!E20</f>
        <v>Banbridge</v>
      </c>
      <c r="F20" s="128">
        <f>'A Mx1'!F20</f>
        <v>49</v>
      </c>
      <c r="H20" s="170" t="s">
        <v>63</v>
      </c>
      <c r="I20" s="129">
        <f>'A Mx2'!B20</f>
        <v>32</v>
      </c>
      <c r="J20" s="137" t="str">
        <f>'A Mx2'!C20</f>
        <v>William</v>
      </c>
      <c r="K20" s="137" t="str">
        <f>'A Mx2'!D20</f>
        <v>Donnelly</v>
      </c>
      <c r="L20" s="137" t="str">
        <f>'A Mx2'!E20</f>
        <v>Dromara</v>
      </c>
      <c r="M20" s="128">
        <f>'A Mx2'!F20</f>
        <v>70</v>
      </c>
      <c r="P20" s="188"/>
      <c r="Q20" s="9"/>
      <c r="R20" s="9"/>
      <c r="S20" s="123"/>
    </row>
    <row r="21" spans="1:19" ht="14.25" customHeight="1" thickBot="1">
      <c r="A21" s="345" t="s">
        <v>153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P21" s="188"/>
      <c r="Q21" s="188"/>
      <c r="R21" s="188"/>
      <c r="S21" s="188"/>
    </row>
    <row r="22" spans="1:19" ht="15.75">
      <c r="A22" s="339" t="s">
        <v>343</v>
      </c>
      <c r="B22" s="340"/>
      <c r="C22" s="340"/>
      <c r="D22" s="340"/>
      <c r="E22" s="340"/>
      <c r="F22" s="341"/>
      <c r="H22" s="339" t="s">
        <v>344</v>
      </c>
      <c r="I22" s="340"/>
      <c r="J22" s="340"/>
      <c r="K22" s="340"/>
      <c r="L22" s="340"/>
      <c r="M22" s="341"/>
      <c r="P22" s="123"/>
      <c r="Q22" s="187"/>
      <c r="R22" s="187"/>
      <c r="S22" s="189"/>
    </row>
    <row r="23" spans="1:19" ht="16.5" thickBot="1">
      <c r="A23" s="354" t="s">
        <v>92</v>
      </c>
      <c r="B23" s="347"/>
      <c r="C23" s="347"/>
      <c r="D23" s="347"/>
      <c r="E23" s="216" t="str">
        <f>+E1</f>
        <v>Rd 3 of 8</v>
      </c>
      <c r="F23" s="217"/>
      <c r="H23" s="354" t="s">
        <v>93</v>
      </c>
      <c r="I23" s="347"/>
      <c r="J23" s="347"/>
      <c r="K23" s="347"/>
      <c r="L23" s="216" t="str">
        <f>+E1</f>
        <v>Rd 3 of 8</v>
      </c>
      <c r="M23" s="217"/>
      <c r="P23" s="123"/>
      <c r="Q23" s="187"/>
      <c r="R23" s="187"/>
      <c r="S23" s="189"/>
    </row>
    <row r="24" spans="1:19" s="10" customFormat="1" ht="16.5" thickBot="1">
      <c r="A24" s="177"/>
      <c r="B24" s="123" t="s">
        <v>10</v>
      </c>
      <c r="C24" s="178"/>
      <c r="D24" s="179" t="s">
        <v>11</v>
      </c>
      <c r="E24" s="264"/>
      <c r="F24" s="180" t="s">
        <v>49</v>
      </c>
      <c r="H24" s="196"/>
      <c r="I24" s="123" t="s">
        <v>10</v>
      </c>
      <c r="J24" s="202"/>
      <c r="K24" s="179" t="s">
        <v>11</v>
      </c>
      <c r="L24" s="264"/>
      <c r="M24" s="124" t="s">
        <v>49</v>
      </c>
      <c r="P24" s="123"/>
      <c r="Q24" s="187"/>
      <c r="R24" s="187"/>
      <c r="S24" s="189"/>
    </row>
    <row r="25" spans="1:19" ht="15.75">
      <c r="A25" s="229" t="s">
        <v>140</v>
      </c>
      <c r="B25" s="121">
        <f>+'B Mx1'!B6</f>
        <v>295</v>
      </c>
      <c r="C25" s="136" t="str">
        <f>+'B Mx1'!C6</f>
        <v>Donal</v>
      </c>
      <c r="D25" s="136" t="str">
        <f>+'B Mx1'!D6</f>
        <v>Teague</v>
      </c>
      <c r="E25" s="136" t="str">
        <f>+'B Mx1'!E6</f>
        <v>Coalisland</v>
      </c>
      <c r="F25" s="127">
        <f>+'B Mx1'!F6</f>
        <v>215</v>
      </c>
      <c r="H25" s="229" t="s">
        <v>140</v>
      </c>
      <c r="I25" s="121">
        <f>+'B Mx2'!B6</f>
        <v>129</v>
      </c>
      <c r="J25" s="136" t="str">
        <f>+'B Mx2'!C6</f>
        <v>Stuart</v>
      </c>
      <c r="K25" s="136" t="str">
        <f>+'B Mx2'!D6</f>
        <v>Fee</v>
      </c>
      <c r="L25" s="145" t="str">
        <f>+'B Mx2'!E6</f>
        <v>-</v>
      </c>
      <c r="M25" s="127">
        <f>+'B Mx2'!F6</f>
        <v>187</v>
      </c>
      <c r="P25" s="123"/>
      <c r="Q25" s="187"/>
      <c r="R25" s="187"/>
      <c r="S25" s="189"/>
    </row>
    <row r="26" spans="1:19" ht="15.75">
      <c r="A26" s="132" t="s">
        <v>50</v>
      </c>
      <c r="B26" s="122">
        <f>+'B Mx1'!B7</f>
        <v>161</v>
      </c>
      <c r="C26" s="131" t="str">
        <f>+'B Mx1'!C7</f>
        <v>Darren</v>
      </c>
      <c r="D26" s="131" t="str">
        <f>+'B Mx1'!D7</f>
        <v>Bradford</v>
      </c>
      <c r="E26" s="131" t="str">
        <f>+'B Mx1'!E7</f>
        <v>Lisburn</v>
      </c>
      <c r="F26" s="125">
        <f>+'B Mx1'!F7</f>
        <v>179</v>
      </c>
      <c r="H26" s="132" t="s">
        <v>50</v>
      </c>
      <c r="I26" s="122">
        <f>+'B Mx2'!B7</f>
        <v>888</v>
      </c>
      <c r="J26" s="131" t="str">
        <f>+'B Mx2'!C7</f>
        <v>Conor</v>
      </c>
      <c r="K26" s="131" t="str">
        <f>+'B Mx2'!D7</f>
        <v>Campbell</v>
      </c>
      <c r="L26" s="140" t="str">
        <f>+'B Mx2'!E7</f>
        <v>Larne</v>
      </c>
      <c r="M26" s="125">
        <f>+'B Mx2'!F7</f>
        <v>181</v>
      </c>
      <c r="P26" s="123"/>
      <c r="Q26" s="187"/>
      <c r="R26" s="187"/>
      <c r="S26" s="189"/>
    </row>
    <row r="27" spans="1:13" ht="12.75">
      <c r="A27" s="133" t="s">
        <v>51</v>
      </c>
      <c r="B27" s="122">
        <f>+'B Mx1'!B8</f>
        <v>252</v>
      </c>
      <c r="C27" s="131" t="str">
        <f>+'B Mx1'!C8</f>
        <v>Clifford</v>
      </c>
      <c r="D27" s="131" t="str">
        <f>+'B Mx1'!D8</f>
        <v>Wilson</v>
      </c>
      <c r="E27" s="131" t="str">
        <f>+'B Mx1'!E8</f>
        <v>Kells</v>
      </c>
      <c r="F27" s="125">
        <f>+'B Mx1'!F8</f>
        <v>147</v>
      </c>
      <c r="H27" s="133" t="s">
        <v>51</v>
      </c>
      <c r="I27" s="122">
        <f>+'B Mx2'!B8</f>
        <v>47</v>
      </c>
      <c r="J27" s="131" t="str">
        <f>+'B Mx2'!C8</f>
        <v>Keith</v>
      </c>
      <c r="K27" s="131" t="str">
        <f>+'B Mx2'!D8</f>
        <v>Finnamore</v>
      </c>
      <c r="L27" s="140" t="str">
        <f>+'B Mx2'!E8</f>
        <v>-</v>
      </c>
      <c r="M27" s="125">
        <f>+'B Mx2'!F8</f>
        <v>125</v>
      </c>
    </row>
    <row r="28" spans="1:13" ht="12.75">
      <c r="A28" s="132" t="s">
        <v>52</v>
      </c>
      <c r="B28" s="122">
        <f>+'B Mx1'!B9</f>
        <v>234</v>
      </c>
      <c r="C28" s="131" t="str">
        <f>+'B Mx1'!C9</f>
        <v>Chris</v>
      </c>
      <c r="D28" s="131" t="str">
        <f>+'B Mx1'!D9</f>
        <v>Lynd</v>
      </c>
      <c r="E28" s="131" t="str">
        <f>+'B Mx1'!E9</f>
        <v>Larne</v>
      </c>
      <c r="F28" s="125">
        <f>+'B Mx1'!F9</f>
        <v>146</v>
      </c>
      <c r="H28" s="132" t="s">
        <v>52</v>
      </c>
      <c r="I28" s="122">
        <f>+'B Mx2'!B9</f>
        <v>92</v>
      </c>
      <c r="J28" s="131" t="str">
        <f>+'B Mx2'!C9</f>
        <v>Jordon</v>
      </c>
      <c r="K28" s="131" t="str">
        <f>+'B Mx2'!D9</f>
        <v>McClelland</v>
      </c>
      <c r="L28" s="140" t="str">
        <f>+'B Mx2'!E9</f>
        <v>-</v>
      </c>
      <c r="M28" s="125">
        <f>+'B Mx2'!F9</f>
        <v>115</v>
      </c>
    </row>
    <row r="29" spans="1:13" ht="13.5" thickBot="1">
      <c r="A29" s="135" t="s">
        <v>53</v>
      </c>
      <c r="B29" s="129">
        <f>+'B Mx1'!B10</f>
        <v>86</v>
      </c>
      <c r="C29" s="137" t="str">
        <f>+'B Mx1'!C10</f>
        <v>Peter</v>
      </c>
      <c r="D29" s="137" t="str">
        <f>+'B Mx1'!D10</f>
        <v>McCabe</v>
      </c>
      <c r="E29" s="137" t="str">
        <f>+'B Mx1'!E10</f>
        <v>Katesbridge</v>
      </c>
      <c r="F29" s="128">
        <f>+'B Mx1'!F10</f>
        <v>77</v>
      </c>
      <c r="H29" s="135" t="s">
        <v>53</v>
      </c>
      <c r="I29" s="129">
        <f>+'B Mx2'!B10</f>
        <v>127</v>
      </c>
      <c r="J29" s="137" t="str">
        <f>+'B Mx2'!C10</f>
        <v>Ben</v>
      </c>
      <c r="K29" s="137" t="str">
        <f>+'B Mx2'!D10</f>
        <v>Mottram</v>
      </c>
      <c r="L29" s="171" t="str">
        <f>+'B Mx2'!E10</f>
        <v>-</v>
      </c>
      <c r="M29" s="128">
        <f>+'B Mx2'!F10</f>
        <v>102</v>
      </c>
    </row>
    <row r="30" spans="1:13" ht="12.75">
      <c r="A30" s="235" t="s">
        <v>54</v>
      </c>
      <c r="B30" s="121">
        <f>+'B Mx1'!B11</f>
        <v>137</v>
      </c>
      <c r="C30" s="136" t="str">
        <f>+'B Mx1'!C11</f>
        <v>Ian</v>
      </c>
      <c r="D30" s="136" t="str">
        <f>+'B Mx1'!D11</f>
        <v>Russell</v>
      </c>
      <c r="E30" s="136" t="str">
        <f>+'B Mx1'!E11</f>
        <v>-</v>
      </c>
      <c r="F30" s="127">
        <f>+'B Mx1'!F11</f>
        <v>72</v>
      </c>
      <c r="H30" s="235" t="s">
        <v>54</v>
      </c>
      <c r="I30" s="121">
        <f>+'B Mx2'!B11</f>
        <v>116</v>
      </c>
      <c r="J30" s="136" t="str">
        <f>+'B Mx2'!C11</f>
        <v>Ian</v>
      </c>
      <c r="K30" s="136" t="str">
        <f>+'B Mx2'!D11</f>
        <v>Jones</v>
      </c>
      <c r="L30" s="145" t="str">
        <f>+'B Mx2'!E11</f>
        <v>-</v>
      </c>
      <c r="M30" s="127">
        <f>+'B Mx2'!F11</f>
        <v>100</v>
      </c>
    </row>
    <row r="31" spans="1:13" ht="12.75">
      <c r="A31" s="133" t="s">
        <v>55</v>
      </c>
      <c r="B31" s="122">
        <f>+'B Mx1'!B12</f>
        <v>224</v>
      </c>
      <c r="C31" s="131" t="str">
        <f>+'B Mx1'!C12</f>
        <v>Chris</v>
      </c>
      <c r="D31" s="131" t="str">
        <f>+'B Mx1'!D12</f>
        <v>Lappin</v>
      </c>
      <c r="E31" s="131" t="str">
        <f>+'B Mx1'!E12</f>
        <v>Comber</v>
      </c>
      <c r="F31" s="125">
        <f>+'B Mx1'!F12</f>
        <v>68</v>
      </c>
      <c r="H31" s="133" t="s">
        <v>55</v>
      </c>
      <c r="I31" s="122">
        <f>+'B Mx2'!B12</f>
        <v>298</v>
      </c>
      <c r="J31" s="131" t="str">
        <f>+'B Mx2'!C12</f>
        <v>Steven</v>
      </c>
      <c r="K31" s="131" t="str">
        <f>+'B Mx2'!D12</f>
        <v>Kelly</v>
      </c>
      <c r="L31" s="140" t="str">
        <f>+'B Mx2'!E12</f>
        <v>-</v>
      </c>
      <c r="M31" s="125">
        <f>+'B Mx2'!F12</f>
        <v>89</v>
      </c>
    </row>
    <row r="32" spans="1:13" ht="12.75">
      <c r="A32" s="132" t="s">
        <v>56</v>
      </c>
      <c r="B32" s="122">
        <f>+'B Mx1'!B13</f>
        <v>159</v>
      </c>
      <c r="C32" s="131" t="str">
        <f>+'B Mx1'!C13</f>
        <v>Gary</v>
      </c>
      <c r="D32" s="131" t="str">
        <f>+'B Mx1'!D13</f>
        <v>Hickey</v>
      </c>
      <c r="E32" s="131" t="str">
        <f>+'B Mx1'!E13</f>
        <v>-</v>
      </c>
      <c r="F32" s="125">
        <f>+'B Mx1'!F13</f>
        <v>66</v>
      </c>
      <c r="H32" s="132" t="s">
        <v>56</v>
      </c>
      <c r="I32" s="122">
        <f>+'B Mx2'!B13</f>
        <v>88</v>
      </c>
      <c r="J32" s="131" t="str">
        <f>+'B Mx2'!C13</f>
        <v>Mark</v>
      </c>
      <c r="K32" s="131" t="str">
        <f>+'B Mx2'!D13</f>
        <v>Patterson</v>
      </c>
      <c r="L32" s="140" t="str">
        <f>+'B Mx2'!E13</f>
        <v>-</v>
      </c>
      <c r="M32" s="125">
        <f>+'B Mx2'!F13</f>
        <v>73</v>
      </c>
    </row>
    <row r="33" spans="1:13" ht="12.75">
      <c r="A33" s="134" t="s">
        <v>57</v>
      </c>
      <c r="B33" s="122">
        <f>+'B Mx1'!B14</f>
        <v>88</v>
      </c>
      <c r="C33" s="131" t="str">
        <f>+'B Mx1'!C14</f>
        <v>Mark</v>
      </c>
      <c r="D33" s="131" t="str">
        <f>+'B Mx1'!D14</f>
        <v>Patterson</v>
      </c>
      <c r="E33" s="131" t="str">
        <f>+'B Mx1'!E14</f>
        <v>Crossgar</v>
      </c>
      <c r="F33" s="125">
        <f>+'B Mx1'!F14</f>
        <v>65</v>
      </c>
      <c r="H33" s="133" t="s">
        <v>57</v>
      </c>
      <c r="I33" s="122">
        <f>+'B Mx2'!B14</f>
        <v>717</v>
      </c>
      <c r="J33" s="131" t="str">
        <f>+'B Mx2'!C14</f>
        <v>Andrew</v>
      </c>
      <c r="K33" s="131" t="str">
        <f>+'B Mx2'!D14</f>
        <v>Kidd</v>
      </c>
      <c r="L33" s="140" t="str">
        <f>+'B Mx2'!E14</f>
        <v>-</v>
      </c>
      <c r="M33" s="125">
        <f>+'B Mx2'!F14</f>
        <v>70</v>
      </c>
    </row>
    <row r="34" spans="1:13" ht="13.5" thickBot="1">
      <c r="A34" s="170" t="s">
        <v>58</v>
      </c>
      <c r="B34" s="129">
        <f>+'B Mx1'!B15</f>
        <v>818</v>
      </c>
      <c r="C34" s="137" t="str">
        <f>+'B Mx1'!C15</f>
        <v>Ray</v>
      </c>
      <c r="D34" s="137" t="str">
        <f>+'B Mx1'!D15</f>
        <v>Brownlee</v>
      </c>
      <c r="E34" s="137" t="str">
        <f>+'B Mx1'!E15</f>
        <v>-</v>
      </c>
      <c r="F34" s="128">
        <f>+'B Mx1'!F15</f>
        <v>57</v>
      </c>
      <c r="H34" s="170" t="s">
        <v>58</v>
      </c>
      <c r="I34" s="129">
        <f>+'B Mx2'!B15</f>
        <v>348</v>
      </c>
      <c r="J34" s="137" t="str">
        <f>+'B Mx2'!C15</f>
        <v>Ryan</v>
      </c>
      <c r="K34" s="137" t="str">
        <f>+'B Mx2'!D15</f>
        <v>Morton</v>
      </c>
      <c r="L34" s="171" t="str">
        <f>+'B Mx2'!E15</f>
        <v>-</v>
      </c>
      <c r="M34" s="128">
        <f>+'B Mx2'!F15</f>
        <v>63</v>
      </c>
    </row>
    <row r="35" spans="1:13" ht="12.75">
      <c r="A35" s="236" t="s">
        <v>59</v>
      </c>
      <c r="B35" s="121">
        <f>+'B Mx1'!B16</f>
        <v>103</v>
      </c>
      <c r="C35" s="136" t="str">
        <f>+'B Mx1'!C16</f>
        <v>Joel</v>
      </c>
      <c r="D35" s="136" t="str">
        <f>+'B Mx1'!D16</f>
        <v>Brown </v>
      </c>
      <c r="E35" s="136" t="str">
        <f>+'B Mx1'!E16</f>
        <v>Saintfield</v>
      </c>
      <c r="F35" s="127">
        <f>+'B Mx1'!F16</f>
        <v>55</v>
      </c>
      <c r="H35" s="235" t="s">
        <v>59</v>
      </c>
      <c r="I35" s="121">
        <f>+'B Mx2'!B16</f>
        <v>74</v>
      </c>
      <c r="J35" s="136" t="str">
        <f>+'B Mx2'!C16</f>
        <v>Jordan</v>
      </c>
      <c r="K35" s="136" t="str">
        <f>+'B Mx2'!D16</f>
        <v>Martin</v>
      </c>
      <c r="L35" s="145" t="str">
        <f>+'B Mx2'!E16</f>
        <v>Killyleagh</v>
      </c>
      <c r="M35" s="127">
        <f>+'B Mx2'!F16</f>
        <v>61</v>
      </c>
    </row>
    <row r="36" spans="1:13" ht="12.75">
      <c r="A36" s="132" t="s">
        <v>60</v>
      </c>
      <c r="B36" s="122">
        <f>+'B Mx1'!B17</f>
        <v>115</v>
      </c>
      <c r="C36" s="131" t="str">
        <f>+'B Mx1'!C17</f>
        <v>Gary</v>
      </c>
      <c r="D36" s="131" t="str">
        <f>+'B Mx1'!D17</f>
        <v>Addis</v>
      </c>
      <c r="E36" s="131" t="str">
        <f>+'B Mx1'!E17</f>
        <v>-</v>
      </c>
      <c r="F36" s="125">
        <f>+'B Mx1'!F17</f>
        <v>51</v>
      </c>
      <c r="H36" s="133" t="s">
        <v>60</v>
      </c>
      <c r="I36" s="122">
        <f>+'B Mx2'!B17</f>
        <v>77</v>
      </c>
      <c r="J36" s="131" t="str">
        <f>+'B Mx2'!C17</f>
        <v>Jason</v>
      </c>
      <c r="K36" s="131" t="str">
        <f>+'B Mx2'!D17</f>
        <v>Meara</v>
      </c>
      <c r="L36" s="140" t="str">
        <f>+'B Mx2'!E17</f>
        <v>-</v>
      </c>
      <c r="M36" s="125">
        <f>+'B Mx2'!F17</f>
        <v>56</v>
      </c>
    </row>
    <row r="37" spans="1:13" ht="12.75">
      <c r="A37" s="133" t="s">
        <v>61</v>
      </c>
      <c r="B37" s="122">
        <f>+'B Mx1'!B18</f>
        <v>148</v>
      </c>
      <c r="C37" s="131" t="str">
        <f>+'B Mx1'!C18</f>
        <v>Sean</v>
      </c>
      <c r="D37" s="131" t="str">
        <f>+'B Mx1'!D18</f>
        <v>Woods</v>
      </c>
      <c r="E37" s="131" t="str">
        <f>+'B Mx1'!E18</f>
        <v>-</v>
      </c>
      <c r="F37" s="125">
        <f>+'B Mx1'!F18</f>
        <v>45</v>
      </c>
      <c r="H37" s="134" t="s">
        <v>61</v>
      </c>
      <c r="I37" s="122">
        <f>+'B Mx2'!B18</f>
        <v>545</v>
      </c>
      <c r="J37" s="131" t="str">
        <f>+'B Mx2'!C18</f>
        <v>Richard</v>
      </c>
      <c r="K37" s="131" t="str">
        <f>+'B Mx2'!D18</f>
        <v>Topping</v>
      </c>
      <c r="L37" s="140" t="str">
        <f>+'B Mx2'!E18</f>
        <v>N'Ards</v>
      </c>
      <c r="M37" s="125">
        <f>+'B Mx2'!F18</f>
        <v>54</v>
      </c>
    </row>
    <row r="38" spans="1:13" ht="12.75">
      <c r="A38" s="132" t="s">
        <v>62</v>
      </c>
      <c r="B38" s="122">
        <f>+'B Mx1'!B19</f>
        <v>105</v>
      </c>
      <c r="C38" s="131" t="str">
        <f>+'B Mx1'!C19</f>
        <v>Gareth</v>
      </c>
      <c r="D38" s="131" t="str">
        <f>+'B Mx1'!D19</f>
        <v>White</v>
      </c>
      <c r="E38" s="131" t="str">
        <f>+'B Mx1'!E19</f>
        <v>-</v>
      </c>
      <c r="F38" s="125">
        <f>+'B Mx1'!F19</f>
        <v>43</v>
      </c>
      <c r="H38" s="132" t="s">
        <v>62</v>
      </c>
      <c r="I38" s="122">
        <f>+'B Mx2'!B19</f>
        <v>44</v>
      </c>
      <c r="J38" s="131" t="str">
        <f>+'B Mx2'!C19</f>
        <v>Gerard</v>
      </c>
      <c r="K38" s="131" t="str">
        <f>+'B Mx2'!D19</f>
        <v>Kavanagh</v>
      </c>
      <c r="L38" s="140" t="str">
        <f>+'B Mx2'!E19</f>
        <v>-</v>
      </c>
      <c r="M38" s="125">
        <f>+'B Mx2'!F19</f>
        <v>53</v>
      </c>
    </row>
    <row r="39" spans="1:13" ht="13.5" thickBot="1">
      <c r="A39" s="135" t="s">
        <v>63</v>
      </c>
      <c r="B39" s="129">
        <f>+'B Mx1'!B20</f>
        <v>192</v>
      </c>
      <c r="C39" s="137" t="str">
        <f>+'B Mx1'!C20</f>
        <v>Chris</v>
      </c>
      <c r="D39" s="137" t="str">
        <f>+'B Mx1'!D20</f>
        <v>Cowden</v>
      </c>
      <c r="E39" s="137" t="str">
        <f>+'B Mx1'!E20</f>
        <v>-</v>
      </c>
      <c r="F39" s="128">
        <f>+'B Mx1'!F20</f>
        <v>41</v>
      </c>
      <c r="H39" s="135" t="s">
        <v>63</v>
      </c>
      <c r="I39" s="129">
        <f>+'B Mx2'!B20</f>
        <v>214</v>
      </c>
      <c r="J39" s="137" t="str">
        <f>+'B Mx2'!C20</f>
        <v>Luke</v>
      </c>
      <c r="K39" s="137" t="str">
        <f>+'B Mx2'!D20</f>
        <v>Fetherson</v>
      </c>
      <c r="L39" s="171" t="str">
        <f>+'B Mx2'!E20</f>
        <v>S/C</v>
      </c>
      <c r="M39" s="128">
        <f>+'B Mx2'!F20</f>
        <v>51</v>
      </c>
    </row>
    <row r="40" spans="1:13" ht="13.5" thickBot="1">
      <c r="A40" s="345" t="s">
        <v>154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</row>
    <row r="41" spans="1:13" ht="12.75">
      <c r="A41" s="218" t="s">
        <v>88</v>
      </c>
      <c r="B41" s="219"/>
      <c r="C41" s="220"/>
      <c r="D41" s="219"/>
      <c r="E41" s="221">
        <f>+F1</f>
        <v>2012</v>
      </c>
      <c r="F41" s="222"/>
      <c r="H41" s="218" t="s">
        <v>89</v>
      </c>
      <c r="I41" s="219"/>
      <c r="J41" s="220"/>
      <c r="K41" s="219"/>
      <c r="L41" s="221">
        <f>+F1</f>
        <v>2012</v>
      </c>
      <c r="M41" s="222"/>
    </row>
    <row r="42" spans="1:13" ht="13.5" thickBot="1">
      <c r="A42" s="346" t="s">
        <v>115</v>
      </c>
      <c r="B42" s="347"/>
      <c r="C42" s="347"/>
      <c r="D42" s="347"/>
      <c r="E42" s="216" t="str">
        <f>+E1</f>
        <v>Rd 3 of 8</v>
      </c>
      <c r="F42" s="217"/>
      <c r="H42" s="346" t="s">
        <v>115</v>
      </c>
      <c r="I42" s="347"/>
      <c r="J42" s="347"/>
      <c r="K42" s="347"/>
      <c r="L42" s="216" t="str">
        <f>+E1</f>
        <v>Rd 3 of 8</v>
      </c>
      <c r="M42" s="217"/>
    </row>
    <row r="43" spans="1:13" ht="13.5" thickBot="1">
      <c r="A43" s="5"/>
      <c r="B43" s="11" t="s">
        <v>10</v>
      </c>
      <c r="C43" s="7" t="s">
        <v>64</v>
      </c>
      <c r="D43" s="6" t="s">
        <v>11</v>
      </c>
      <c r="E43" s="264"/>
      <c r="F43" s="12" t="s">
        <v>49</v>
      </c>
      <c r="H43" s="196"/>
      <c r="I43" s="123" t="s">
        <v>10</v>
      </c>
      <c r="J43" s="9" t="s">
        <v>64</v>
      </c>
      <c r="K43" s="8" t="s">
        <v>11</v>
      </c>
      <c r="L43" s="9"/>
      <c r="M43" s="124" t="s">
        <v>49</v>
      </c>
    </row>
    <row r="44" spans="1:13" ht="12.75">
      <c r="A44" s="229" t="s">
        <v>140</v>
      </c>
      <c r="B44" s="121">
        <f>+'C MX1'!B6</f>
        <v>525</v>
      </c>
      <c r="C44" s="136" t="str">
        <f>+'C MX1'!C6</f>
        <v>Gareth</v>
      </c>
      <c r="D44" s="136" t="str">
        <f>+'C MX1'!D6</f>
        <v>Mulligan</v>
      </c>
      <c r="E44" s="136" t="str">
        <f>+'C MX1'!E6</f>
        <v>-</v>
      </c>
      <c r="F44" s="127">
        <f>+'C MX1'!F6</f>
        <v>201</v>
      </c>
      <c r="H44" s="229" t="s">
        <v>140</v>
      </c>
      <c r="I44" s="121">
        <f>+'C MX2'!B6</f>
        <v>778</v>
      </c>
      <c r="J44" s="136" t="str">
        <f>+'C MX2'!C6</f>
        <v>Andre </v>
      </c>
      <c r="K44" s="136" t="str">
        <f>+'C MX2'!D6</f>
        <v>Blakely</v>
      </c>
      <c r="L44" s="136" t="str">
        <f>+'C MX2'!E6</f>
        <v>-</v>
      </c>
      <c r="M44" s="127">
        <f>+'C MX2'!F6</f>
        <v>216</v>
      </c>
    </row>
    <row r="45" spans="1:13" ht="12.75">
      <c r="A45" s="132" t="s">
        <v>50</v>
      </c>
      <c r="B45" s="122">
        <f>+'C MX1'!B7</f>
        <v>268</v>
      </c>
      <c r="C45" s="131" t="str">
        <f>+'C MX1'!C7</f>
        <v>Paul</v>
      </c>
      <c r="D45" s="131" t="str">
        <f>+'C MX1'!D7</f>
        <v>Atkinson</v>
      </c>
      <c r="E45" s="131" t="str">
        <f>+'C MX1'!E7</f>
        <v>-</v>
      </c>
      <c r="F45" s="125">
        <f>+'C MX1'!F7</f>
        <v>188</v>
      </c>
      <c r="H45" s="132" t="s">
        <v>50</v>
      </c>
      <c r="I45" s="122">
        <f>+'C MX2'!B7</f>
        <v>195</v>
      </c>
      <c r="J45" s="131" t="str">
        <f>+'C MX2'!C7</f>
        <v>Krostopher</v>
      </c>
      <c r="K45" s="131" t="str">
        <f>+'C MX2'!D7</f>
        <v>Rea</v>
      </c>
      <c r="L45" s="131" t="str">
        <f>+'C MX2'!E7</f>
        <v>-</v>
      </c>
      <c r="M45" s="125">
        <f>+'C MX2'!F7</f>
        <v>158</v>
      </c>
    </row>
    <row r="46" spans="1:13" ht="12.75">
      <c r="A46" s="133" t="s">
        <v>51</v>
      </c>
      <c r="B46" s="122">
        <f>+'C MX1'!B8</f>
        <v>411</v>
      </c>
      <c r="C46" s="131" t="str">
        <f>+'C MX1'!C8</f>
        <v>Michael </v>
      </c>
      <c r="D46" s="131" t="str">
        <f>+'C MX1'!D8</f>
        <v>McGrath</v>
      </c>
      <c r="E46" s="131" t="str">
        <f>+'C MX1'!E8</f>
        <v>-</v>
      </c>
      <c r="F46" s="125">
        <f>+'C MX1'!F8</f>
        <v>139</v>
      </c>
      <c r="H46" s="133" t="s">
        <v>51</v>
      </c>
      <c r="I46" s="122">
        <f>+'C MX2'!B8</f>
        <v>740</v>
      </c>
      <c r="J46" s="131" t="str">
        <f>+'C MX2'!C8</f>
        <v>Don</v>
      </c>
      <c r="K46" s="131" t="str">
        <f>+'C MX2'!D8</f>
        <v>Murray</v>
      </c>
      <c r="L46" s="131" t="str">
        <f>+'C MX2'!E8</f>
        <v>-</v>
      </c>
      <c r="M46" s="125">
        <f>+'C MX2'!F8</f>
        <v>122</v>
      </c>
    </row>
    <row r="47" spans="1:13" ht="12.75">
      <c r="A47" s="132" t="s">
        <v>52</v>
      </c>
      <c r="B47" s="122">
        <f>+'C MX1'!B9</f>
        <v>310</v>
      </c>
      <c r="C47" s="131" t="str">
        <f>+'C MX1'!C9</f>
        <v>Scott</v>
      </c>
      <c r="D47" s="131" t="str">
        <f>+'C MX1'!D9</f>
        <v>Leaney</v>
      </c>
      <c r="E47" s="131" t="str">
        <f>+'C MX1'!E9</f>
        <v>-</v>
      </c>
      <c r="F47" s="125">
        <f>+'C MX1'!F9</f>
        <v>125</v>
      </c>
      <c r="H47" s="132" t="s">
        <v>52</v>
      </c>
      <c r="I47" s="122">
        <f>+'C MX2'!B9</f>
        <v>206</v>
      </c>
      <c r="J47" s="131" t="str">
        <f>+'C MX2'!C9</f>
        <v>Chris</v>
      </c>
      <c r="K47" s="131" t="str">
        <f>+'C MX2'!D9</f>
        <v>Simms</v>
      </c>
      <c r="L47" s="131" t="str">
        <f>+'C MX2'!E9</f>
        <v>-</v>
      </c>
      <c r="M47" s="125">
        <f>+'C MX2'!F9</f>
        <v>102</v>
      </c>
    </row>
    <row r="48" spans="1:13" ht="12.75">
      <c r="A48" s="133" t="s">
        <v>53</v>
      </c>
      <c r="B48" s="122">
        <f>+'C MX1'!B10</f>
        <v>198</v>
      </c>
      <c r="C48" s="131" t="str">
        <f>+'C MX1'!C10</f>
        <v>Jordon</v>
      </c>
      <c r="D48" s="131" t="str">
        <f>+'C MX1'!D10</f>
        <v>Blakely</v>
      </c>
      <c r="E48" s="131" t="str">
        <f>+'C MX1'!E10</f>
        <v>-</v>
      </c>
      <c r="F48" s="125">
        <f>+'C MX1'!F10</f>
        <v>118</v>
      </c>
      <c r="H48" s="133" t="s">
        <v>53</v>
      </c>
      <c r="I48" s="122">
        <f>+'C MX2'!B10</f>
        <v>94</v>
      </c>
      <c r="J48" s="131" t="str">
        <f>+'C MX2'!C10</f>
        <v>Keith</v>
      </c>
      <c r="K48" s="131" t="str">
        <f>+'C MX2'!D10</f>
        <v>Redmond</v>
      </c>
      <c r="L48" s="131" t="str">
        <f>+'C MX2'!E10</f>
        <v>-</v>
      </c>
      <c r="M48" s="125">
        <f>+'C MX2'!F10</f>
        <v>98</v>
      </c>
    </row>
    <row r="49" spans="1:13" ht="12.75">
      <c r="A49" s="132" t="s">
        <v>54</v>
      </c>
      <c r="B49" s="122">
        <f>+'C MX1'!B11</f>
        <v>883</v>
      </c>
      <c r="C49" s="131" t="str">
        <f>+'C MX1'!C11</f>
        <v>Stephen</v>
      </c>
      <c r="D49" s="131" t="str">
        <f>+'C MX1'!D11</f>
        <v>Poots</v>
      </c>
      <c r="E49" s="131" t="str">
        <f>+'C MX1'!E11</f>
        <v>Dromore</v>
      </c>
      <c r="F49" s="125">
        <f>+'C MX1'!F11</f>
        <v>115</v>
      </c>
      <c r="H49" s="132" t="s">
        <v>54</v>
      </c>
      <c r="I49" s="122">
        <f>+'C MX2'!B11</f>
        <v>88</v>
      </c>
      <c r="J49" s="131" t="str">
        <f>+'C MX2'!C11</f>
        <v>Ross</v>
      </c>
      <c r="K49" s="131" t="str">
        <f>+'C MX2'!D11</f>
        <v>Adair</v>
      </c>
      <c r="L49" s="131" t="str">
        <f>+'C MX2'!E11</f>
        <v>-</v>
      </c>
      <c r="M49" s="125">
        <f>+'C MX2'!F11</f>
        <v>96</v>
      </c>
    </row>
    <row r="50" spans="1:13" ht="12.75">
      <c r="A50" s="133" t="s">
        <v>55</v>
      </c>
      <c r="B50" s="122">
        <f>+'C MX1'!B12</f>
        <v>460</v>
      </c>
      <c r="C50" s="131" t="str">
        <f>+'C MX1'!C12</f>
        <v>Alan</v>
      </c>
      <c r="D50" s="131" t="str">
        <f>+'C MX1'!D12</f>
        <v>Saunders</v>
      </c>
      <c r="E50" s="131" t="str">
        <f>+'C MX1'!E12</f>
        <v>-</v>
      </c>
      <c r="F50" s="125">
        <f>+'C MX1'!F12</f>
        <v>106</v>
      </c>
      <c r="H50" s="133" t="s">
        <v>55</v>
      </c>
      <c r="I50" s="122">
        <f>+'C MX2'!B12</f>
        <v>334</v>
      </c>
      <c r="J50" s="131" t="str">
        <f>+'C MX2'!C12</f>
        <v>Jonathan</v>
      </c>
      <c r="K50" s="131" t="str">
        <f>+'C MX2'!D12</f>
        <v>Merriaman</v>
      </c>
      <c r="L50" s="131" t="str">
        <f>+'C MX2'!E12</f>
        <v>-</v>
      </c>
      <c r="M50" s="125">
        <f>+'C MX2'!F12</f>
        <v>94</v>
      </c>
    </row>
    <row r="51" spans="1:13" ht="12.75">
      <c r="A51" s="132" t="s">
        <v>56</v>
      </c>
      <c r="B51" s="122">
        <f>+'C MX1'!B13</f>
        <v>200</v>
      </c>
      <c r="C51" s="131" t="str">
        <f>+'C MX1'!C13</f>
        <v>Ryan</v>
      </c>
      <c r="D51" s="131" t="str">
        <f>+'C MX1'!D13</f>
        <v>Canning</v>
      </c>
      <c r="E51" s="131" t="str">
        <f>+'C MX1'!E13</f>
        <v>-</v>
      </c>
      <c r="F51" s="125">
        <f>+'C MX1'!F13</f>
        <v>75</v>
      </c>
      <c r="H51" s="132" t="s">
        <v>56</v>
      </c>
      <c r="I51" s="122">
        <f>+'C MX2'!B13</f>
        <v>886</v>
      </c>
      <c r="J51" s="131" t="str">
        <f>+'C MX2'!C13</f>
        <v>Kyle</v>
      </c>
      <c r="K51" s="131" t="str">
        <f>+'C MX2'!D13</f>
        <v>Darley</v>
      </c>
      <c r="L51" s="131" t="str">
        <f>+'C MX2'!E13</f>
        <v>-</v>
      </c>
      <c r="M51" s="125">
        <f>+'C MX2'!F13</f>
        <v>76</v>
      </c>
    </row>
    <row r="52" spans="1:13" ht="12.75">
      <c r="A52" s="133" t="s">
        <v>57</v>
      </c>
      <c r="B52" s="122">
        <f>+'C MX1'!B14</f>
        <v>326</v>
      </c>
      <c r="C52" s="131" t="str">
        <f>+'C MX1'!C14</f>
        <v>Graham</v>
      </c>
      <c r="D52" s="131" t="str">
        <f>+'C MX1'!D14</f>
        <v>Ross</v>
      </c>
      <c r="E52" s="131" t="str">
        <f>+'C MX1'!E14</f>
        <v>-</v>
      </c>
      <c r="F52" s="125">
        <f>+'C MX1'!F14</f>
        <v>71</v>
      </c>
      <c r="H52" s="133" t="s">
        <v>57</v>
      </c>
      <c r="I52" s="122">
        <f>+'C MX2'!B14</f>
        <v>703</v>
      </c>
      <c r="J52" s="131" t="str">
        <f>+'C MX2'!C14</f>
        <v>Anthony</v>
      </c>
      <c r="K52" s="131" t="str">
        <f>+'C MX2'!D14</f>
        <v>Lyle</v>
      </c>
      <c r="L52" s="131" t="str">
        <f>+'C MX2'!E14</f>
        <v>-</v>
      </c>
      <c r="M52" s="125">
        <f>+'C MX2'!F14</f>
        <v>75</v>
      </c>
    </row>
    <row r="53" spans="1:13" ht="12.75">
      <c r="A53" s="132" t="s">
        <v>58</v>
      </c>
      <c r="B53" s="122">
        <f>+'C MX1'!B15</f>
        <v>281</v>
      </c>
      <c r="C53" s="131" t="str">
        <f>+'C MX1'!C15</f>
        <v>Andrew</v>
      </c>
      <c r="D53" s="131" t="str">
        <f>+'C MX1'!D15</f>
        <v>McKibben</v>
      </c>
      <c r="E53" s="131" t="str">
        <f>+'C MX1'!E15</f>
        <v>Temple</v>
      </c>
      <c r="F53" s="125">
        <f>+'C MX1'!F15</f>
        <v>64</v>
      </c>
      <c r="G53" s="100"/>
      <c r="H53" s="132" t="s">
        <v>58</v>
      </c>
      <c r="I53" s="122">
        <f>+'C MX2'!B15</f>
        <v>475</v>
      </c>
      <c r="J53" s="131" t="str">
        <f>+'C MX2'!C15</f>
        <v>Alexander</v>
      </c>
      <c r="K53" s="131" t="str">
        <f>+'C MX2'!D15</f>
        <v>Ellison</v>
      </c>
      <c r="L53" s="131" t="str">
        <f>+'C MX2'!E15</f>
        <v>-</v>
      </c>
      <c r="M53" s="125">
        <f>+'C MX2'!F15</f>
        <v>75</v>
      </c>
    </row>
    <row r="54" spans="1:13" ht="12.75">
      <c r="A54" s="132" t="s">
        <v>59</v>
      </c>
      <c r="B54" s="122">
        <f>+'C MX1'!B16</f>
        <v>259</v>
      </c>
      <c r="C54" s="131" t="str">
        <f>+'C MX1'!C16</f>
        <v>Michael</v>
      </c>
      <c r="D54" s="131" t="str">
        <f>+'C MX1'!D16</f>
        <v>Quinn</v>
      </c>
      <c r="E54" s="131" t="str">
        <f>+'C MX1'!E16</f>
        <v>-</v>
      </c>
      <c r="F54" s="125">
        <f>+'C MX1'!F16</f>
        <v>61</v>
      </c>
      <c r="G54" s="100"/>
      <c r="H54" s="132" t="s">
        <v>59</v>
      </c>
      <c r="I54" s="122">
        <f>+'C MX2'!B16</f>
        <v>4</v>
      </c>
      <c r="J54" s="131" t="str">
        <f>+'C MX2'!C16</f>
        <v>Brian</v>
      </c>
      <c r="K54" s="131" t="str">
        <f>+'C MX2'!D16</f>
        <v>McCarthy</v>
      </c>
      <c r="L54" s="131" t="str">
        <f>+'C MX2'!E16</f>
        <v>-</v>
      </c>
      <c r="M54" s="125">
        <f>+'C MX2'!F16</f>
        <v>72</v>
      </c>
    </row>
    <row r="55" spans="1:13" ht="12.75">
      <c r="A55" s="133" t="s">
        <v>60</v>
      </c>
      <c r="B55" s="122">
        <f>+'C MX1'!B17</f>
        <v>205</v>
      </c>
      <c r="C55" s="131" t="str">
        <f>+'C MX1'!C17</f>
        <v>Aaron</v>
      </c>
      <c r="D55" s="131" t="str">
        <f>+'C MX1'!D17</f>
        <v>Jordon</v>
      </c>
      <c r="E55" s="131" t="str">
        <f>+'C MX1'!E17</f>
        <v>-</v>
      </c>
      <c r="F55" s="125">
        <f>+'C MX1'!F17</f>
        <v>60</v>
      </c>
      <c r="G55" s="100"/>
      <c r="H55" s="133" t="s">
        <v>60</v>
      </c>
      <c r="I55" s="122">
        <f>+'C MX2'!B17</f>
        <v>807</v>
      </c>
      <c r="J55" s="131" t="str">
        <f>+'C MX2'!C17</f>
        <v>Dale</v>
      </c>
      <c r="K55" s="131" t="str">
        <f>+'C MX2'!D17</f>
        <v>Adams</v>
      </c>
      <c r="L55" s="131" t="str">
        <f>+'C MX2'!E17</f>
        <v>-</v>
      </c>
      <c r="M55" s="125">
        <f>+'C MX2'!F17</f>
        <v>71</v>
      </c>
    </row>
    <row r="56" spans="1:13" ht="12.75">
      <c r="A56" s="134" t="s">
        <v>61</v>
      </c>
      <c r="B56" s="122">
        <f>+'C MX1'!B18</f>
        <v>152</v>
      </c>
      <c r="C56" s="131" t="str">
        <f>+'C MX1'!C18</f>
        <v>Jordon</v>
      </c>
      <c r="D56" s="131" t="str">
        <f>+'C MX1'!D18</f>
        <v>Wright</v>
      </c>
      <c r="E56" s="131" t="str">
        <f>+'C MX1'!E18</f>
        <v>-</v>
      </c>
      <c r="F56" s="125">
        <f>+'C MX1'!F18</f>
        <v>42</v>
      </c>
      <c r="G56" s="100"/>
      <c r="H56" s="134" t="s">
        <v>61</v>
      </c>
      <c r="I56" s="122">
        <f>+'C MX2'!B18</f>
        <v>318</v>
      </c>
      <c r="J56" s="131" t="str">
        <f>+'C MX2'!C18</f>
        <v>Steven</v>
      </c>
      <c r="K56" s="131" t="str">
        <f>+'C MX2'!D18</f>
        <v>White</v>
      </c>
      <c r="L56" s="131" t="str">
        <f>+'C MX2'!E18</f>
        <v>Waringstown</v>
      </c>
      <c r="M56" s="125">
        <f>+'C MX2'!F18</f>
        <v>69</v>
      </c>
    </row>
    <row r="57" spans="1:13" ht="12.75">
      <c r="A57" s="132" t="s">
        <v>62</v>
      </c>
      <c r="B57" s="122">
        <f>+'C MX1'!B19</f>
        <v>137</v>
      </c>
      <c r="C57" s="131" t="str">
        <f>+'C MX1'!C19</f>
        <v>Richard</v>
      </c>
      <c r="D57" s="131" t="str">
        <f>+'C MX1'!D19</f>
        <v>Hamilton</v>
      </c>
      <c r="E57" s="131" t="str">
        <f>+'C MX1'!E19</f>
        <v>-</v>
      </c>
      <c r="F57" s="125">
        <f>+'C MX1'!F19</f>
        <v>39</v>
      </c>
      <c r="G57" s="100"/>
      <c r="H57" s="132" t="s">
        <v>62</v>
      </c>
      <c r="I57" s="122">
        <f>+'C MX2'!B19</f>
        <v>712</v>
      </c>
      <c r="J57" s="131" t="str">
        <f>+'C MX2'!C19</f>
        <v>Jonathan</v>
      </c>
      <c r="K57" s="131" t="str">
        <f>+'C MX2'!D19</f>
        <v>Gill</v>
      </c>
      <c r="L57" s="131" t="str">
        <f>+'C MX2'!E19</f>
        <v>Saintfield</v>
      </c>
      <c r="M57" s="125">
        <f>+'C MX2'!F19</f>
        <v>60</v>
      </c>
    </row>
    <row r="58" spans="1:13" ht="13.5" thickBot="1">
      <c r="A58" s="135" t="s">
        <v>63</v>
      </c>
      <c r="B58" s="129">
        <f>+'C MX1'!B20</f>
        <v>202</v>
      </c>
      <c r="C58" s="137" t="str">
        <f>+'C MX1'!C20</f>
        <v>James</v>
      </c>
      <c r="D58" s="137" t="str">
        <f>+'C MX1'!D20</f>
        <v>McClements</v>
      </c>
      <c r="E58" s="137" t="str">
        <f>+'C MX1'!E20</f>
        <v>Ballymoney</v>
      </c>
      <c r="F58" s="128">
        <f>+'C MX1'!F20</f>
        <v>39</v>
      </c>
      <c r="G58" s="100"/>
      <c r="H58" s="135" t="s">
        <v>63</v>
      </c>
      <c r="I58" s="129">
        <f>+'C MX2'!B20</f>
        <v>559</v>
      </c>
      <c r="J58" s="137" t="str">
        <f>+'C MX2'!C20</f>
        <v>Andrew</v>
      </c>
      <c r="K58" s="137" t="str">
        <f>+'C MX2'!D20</f>
        <v>Agnew</v>
      </c>
      <c r="L58" s="137" t="str">
        <f>+'C MX2'!E20</f>
        <v>-</v>
      </c>
      <c r="M58" s="128">
        <f>+'C MX2'!F20</f>
        <v>55</v>
      </c>
    </row>
    <row r="59" spans="1:13" ht="12.75">
      <c r="A59" s="1"/>
      <c r="B59" s="8"/>
      <c r="C59" s="9"/>
      <c r="D59" s="8"/>
      <c r="E59" s="9"/>
      <c r="F59" s="8"/>
      <c r="H59" s="1"/>
      <c r="I59" s="8"/>
      <c r="J59" s="9"/>
      <c r="K59" s="8"/>
      <c r="L59" s="9"/>
      <c r="M59" s="8"/>
    </row>
  </sheetData>
  <sheetProtection/>
  <mergeCells count="13">
    <mergeCell ref="A42:D42"/>
    <mergeCell ref="H42:K42"/>
    <mergeCell ref="A3:F3"/>
    <mergeCell ref="H3:M3"/>
    <mergeCell ref="A23:D23"/>
    <mergeCell ref="H23:K23"/>
    <mergeCell ref="A4:D4"/>
    <mergeCell ref="H4:K4"/>
    <mergeCell ref="A22:F22"/>
    <mergeCell ref="H22:M22"/>
    <mergeCell ref="A2:M2"/>
    <mergeCell ref="A21:M21"/>
    <mergeCell ref="A40:M40"/>
  </mergeCells>
  <printOptions/>
  <pageMargins left="0.35433070866141736" right="0.35433070866141736" top="0.35433070866141736" bottom="0.1574803149606299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Bettercare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Bettercare</dc:creator>
  <cp:keywords/>
  <dc:description/>
  <cp:lastModifiedBy>Andrew Huddleson</cp:lastModifiedBy>
  <cp:lastPrinted>2011-07-09T08:49:37Z</cp:lastPrinted>
  <dcterms:created xsi:type="dcterms:W3CDTF">2003-03-31T19:33:19Z</dcterms:created>
  <dcterms:modified xsi:type="dcterms:W3CDTF">2012-05-16T01:33:52Z</dcterms:modified>
  <cp:category/>
  <cp:version/>
  <cp:contentType/>
  <cp:contentStatus/>
</cp:coreProperties>
</file>